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filterPrivacy="1" codeName="ThisWorkbook" autoCompressPictures="0"/>
  <xr:revisionPtr revIDLastSave="0" documentId="8_{36F3D2C9-58C3-4F5E-B5E0-AB6C83D22169}" xr6:coauthVersionLast="45" xr6:coauthVersionMax="45" xr10:uidLastSave="{00000000-0000-0000-0000-000000000000}"/>
  <bookViews>
    <workbookView xWindow="-110" yWindow="-110" windowWidth="19420" windowHeight="10420" tabRatio="788" xr2:uid="{00000000-000D-0000-FFFF-FFFF00000000}"/>
  </bookViews>
  <sheets>
    <sheet name="Січень" sheetId="14" r:id="rId1"/>
    <sheet name="Лютий" sheetId="15" r:id="rId2"/>
    <sheet name="Березень" sheetId="16" r:id="rId3"/>
    <sheet name="Квітень" sheetId="17" r:id="rId4"/>
    <sheet name="Травень" sheetId="18" r:id="rId5"/>
    <sheet name="Червень" sheetId="19" r:id="rId6"/>
    <sheet name="Липень" sheetId="20" r:id="rId7"/>
    <sheet name="Серпень" sheetId="21" r:id="rId8"/>
    <sheet name="Вересень" sheetId="22" r:id="rId9"/>
    <sheet name="Жовтень" sheetId="23" r:id="rId10"/>
    <sheet name="Листопад" sheetId="24" r:id="rId11"/>
    <sheet name="Грудень" sheetId="25" r:id="rId12"/>
  </sheets>
  <definedNames>
    <definedName name="RowTitleRegion1..K3">Січень!$K$4</definedName>
    <definedName name="ДніТаТижні">{0,1,2,3,4,5,6} + {0;1;2;3;4;5}*7</definedName>
    <definedName name="КалендарРік">Січень!$K$5</definedName>
    <definedName name="_xlnm.Print_Area" localSheetId="2">Березень!$A:$I</definedName>
    <definedName name="_xlnm.Print_Area" localSheetId="8">Вересень!$A:$I</definedName>
    <definedName name="_xlnm.Print_Area" localSheetId="11">Грудень!$A:$I</definedName>
    <definedName name="_xlnm.Print_Area" localSheetId="9">Жовтень!$A:$I</definedName>
    <definedName name="_xlnm.Print_Area" localSheetId="3">Квітень!$A:$I</definedName>
    <definedName name="_xlnm.Print_Area" localSheetId="6">Липень!$A:$I</definedName>
    <definedName name="_xlnm.Print_Area" localSheetId="10">Листопад!$A:$I</definedName>
    <definedName name="_xlnm.Print_Area" localSheetId="1">Лютий!$A:$I</definedName>
    <definedName name="_xlnm.Print_Area" localSheetId="7">Серпень!$A:$I</definedName>
    <definedName name="_xlnm.Print_Area" localSheetId="0">Січень!$A:$I</definedName>
    <definedName name="_xlnm.Print_Area" localSheetId="4">Травень!$A:$I</definedName>
    <definedName name="_xlnm.Print_Area" localSheetId="5">Червень!$A:$I</definedName>
    <definedName name="ОбластьЗаголовкаСтовпця1..H12.1">Січень!$B$3</definedName>
    <definedName name="ОбластьЗаголовкаСтовпця1..H12.10">Жовтень!$B$3</definedName>
    <definedName name="ОбластьЗаголовкаСтовпця1..H12.11">Листопад!$B$3</definedName>
    <definedName name="ОбластьЗаголовкаСтовпця1..H12.12">Грудень!$B$3</definedName>
    <definedName name="ОбластьЗаголовкаСтовпця1..H12.2">Лютий!$B$3</definedName>
    <definedName name="ОбластьЗаголовкаСтовпця1..H12.3">Березень!$B$3</definedName>
    <definedName name="ОбластьЗаголовкаСтовпця1..H12.4">Квітень!$B$3</definedName>
    <definedName name="ОбластьЗаголовкаСтовпця1..H12.5">Травень!$B$3</definedName>
    <definedName name="ОбластьЗаголовкаСтовпця1..H12.6">Червень!$B$3</definedName>
    <definedName name="ОбластьЗаголовкаСтовпця1..H12.7">Липень!$B$3</definedName>
    <definedName name="ОбластьЗаголовкаСтовпця1..H12.8">Серпень!$B$3</definedName>
    <definedName name="ОбластьЗаголовкаСтовпця1..H12.9">Вересень!$B$3</definedName>
    <definedName name="ОбластьЗаголовкаСтовпця2..C14.1">Січень!$B$3</definedName>
    <definedName name="ОбластьЗаголовкаСтовпця2..C14.10">Жовтень!$B$3</definedName>
    <definedName name="ОбластьЗаголовкаСтовпця2..C14.11">Листопад!$B$3</definedName>
    <definedName name="ОбластьЗаголовкаСтовпця2..C14.12">Грудень!$B$3</definedName>
    <definedName name="ОбластьЗаголовкаСтовпця2..C14.2">Лютий!$B$3</definedName>
    <definedName name="ОбластьЗаголовкаСтовпця2..C14.3">Березень!$B$3</definedName>
    <definedName name="ОбластьЗаголовкаСтовпця2..C14.4">Квітень!$B$3</definedName>
    <definedName name="ОбластьЗаголовкаСтовпця2..C14.5">Травень!$B$3</definedName>
    <definedName name="ОбластьЗаголовкаСтовпця2..C14.6">Червень!$B$3</definedName>
    <definedName name="ОбластьЗаголовкаСтовпця2..C14.7">Липень!$B$3</definedName>
    <definedName name="ОбластьЗаголовкаСтовпця2..C14.8">Серпень!$B$3</definedName>
    <definedName name="ОбластьЗаголовкаСтовпця2..C14.9">Вересень!$B$3</definedName>
    <definedName name="ПочатокТижня">Січень!$L$5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 a="1"/>
  <c r="C14" i="15" s="1"/>
  <c r="B12" i="15" a="1"/>
  <c r="B10" i="15" a="1"/>
  <c r="E10" i="15" s="1"/>
  <c r="B8" i="15" a="1"/>
  <c r="B6" i="15" a="1"/>
  <c r="E6" i="15" s="1"/>
  <c r="B4" i="15" a="1"/>
  <c r="B14" i="16" a="1"/>
  <c r="B14" i="16" s="1"/>
  <c r="B12" i="16" a="1"/>
  <c r="F12" i="16" s="1"/>
  <c r="H10" i="16"/>
  <c r="B10" i="16" a="1"/>
  <c r="F10" i="16" s="1"/>
  <c r="H8" i="16"/>
  <c r="D8" i="16"/>
  <c r="B8" i="16" a="1"/>
  <c r="F8" i="16" s="1"/>
  <c r="B6" i="16" a="1"/>
  <c r="F6" i="16" s="1"/>
  <c r="B4" i="16" a="1"/>
  <c r="F4" i="16" s="1"/>
  <c r="B14" i="17" a="1"/>
  <c r="B14" i="17" s="1"/>
  <c r="G12" i="17"/>
  <c r="D12" i="17"/>
  <c r="B12" i="17" a="1"/>
  <c r="E12" i="17" s="1"/>
  <c r="H10" i="17"/>
  <c r="B10" i="17" a="1"/>
  <c r="E10" i="17" s="1"/>
  <c r="H8" i="17"/>
  <c r="D8" i="17"/>
  <c r="C8" i="17"/>
  <c r="B8" i="17" a="1"/>
  <c r="E8" i="17" s="1"/>
  <c r="H6" i="17"/>
  <c r="D6" i="17"/>
  <c r="C6" i="17"/>
  <c r="B6" i="17" a="1"/>
  <c r="E6" i="17" s="1"/>
  <c r="H4" i="17"/>
  <c r="G4" i="17"/>
  <c r="D4" i="17"/>
  <c r="C4" i="17"/>
  <c r="B4" i="17" a="1"/>
  <c r="E4" i="17" s="1"/>
  <c r="C14" i="18"/>
  <c r="B14" i="18"/>
  <c r="B14" i="18" a="1"/>
  <c r="G12" i="18"/>
  <c r="B12" i="18" a="1"/>
  <c r="E12" i="18" s="1"/>
  <c r="F10" i="18"/>
  <c r="B10" i="18" a="1"/>
  <c r="E10" i="18" s="1"/>
  <c r="G8" i="18"/>
  <c r="C8" i="18"/>
  <c r="B8" i="18"/>
  <c r="B8" i="18" a="1"/>
  <c r="H8" i="18" s="1"/>
  <c r="B6" i="18" a="1"/>
  <c r="H6" i="18" s="1"/>
  <c r="F4" i="18"/>
  <c r="B4" i="18" a="1"/>
  <c r="H4" i="18" s="1"/>
  <c r="B14" i="19" a="1"/>
  <c r="B12" i="19" a="1"/>
  <c r="B10" i="19" a="1"/>
  <c r="B8" i="19" a="1"/>
  <c r="B6" i="19" a="1"/>
  <c r="B4" i="19" a="1"/>
  <c r="B14" i="20" a="1"/>
  <c r="B14" i="20" s="1"/>
  <c r="H12" i="20"/>
  <c r="B12" i="20" a="1"/>
  <c r="F12" i="20" s="1"/>
  <c r="B10" i="20" a="1"/>
  <c r="F10" i="20" s="1"/>
  <c r="B8" i="20" a="1"/>
  <c r="F8" i="20" s="1"/>
  <c r="H6" i="20"/>
  <c r="D6" i="20"/>
  <c r="B6" i="20" a="1"/>
  <c r="F6" i="20" s="1"/>
  <c r="B4" i="20" a="1"/>
  <c r="H4" i="20" s="1"/>
  <c r="B14" i="21" a="1"/>
  <c r="C14" i="21" s="1"/>
  <c r="D12" i="21"/>
  <c r="C12" i="21"/>
  <c r="B12" i="21" a="1"/>
  <c r="E12" i="21" s="1"/>
  <c r="H10" i="21"/>
  <c r="G10" i="21"/>
  <c r="F10" i="21"/>
  <c r="D10" i="21"/>
  <c r="C10" i="21"/>
  <c r="B10" i="21"/>
  <c r="B10" i="21" a="1"/>
  <c r="E10" i="21" s="1"/>
  <c r="B8" i="21" a="1"/>
  <c r="E8" i="21" s="1"/>
  <c r="B6" i="21" a="1"/>
  <c r="E6" i="21" s="1"/>
  <c r="H4" i="21"/>
  <c r="D4" i="21"/>
  <c r="C4" i="21"/>
  <c r="B4" i="21" a="1"/>
  <c r="E4" i="21" s="1"/>
  <c r="B14" i="22" a="1"/>
  <c r="C14" i="22" s="1"/>
  <c r="H12" i="22"/>
  <c r="D12" i="22"/>
  <c r="B12" i="22" a="1"/>
  <c r="E12" i="22" s="1"/>
  <c r="H10" i="22"/>
  <c r="G10" i="22"/>
  <c r="D10" i="22"/>
  <c r="C10" i="22"/>
  <c r="B10" i="22" a="1"/>
  <c r="E10" i="22" s="1"/>
  <c r="F8" i="22"/>
  <c r="C8" i="22"/>
  <c r="B8" i="22" a="1"/>
  <c r="H8" i="22" s="1"/>
  <c r="B6" i="22" a="1"/>
  <c r="E6" i="22" s="1"/>
  <c r="B4" i="22" a="1"/>
  <c r="B14" i="23" a="1"/>
  <c r="C14" i="23" s="1"/>
  <c r="B12" i="23" a="1"/>
  <c r="E12" i="23" s="1"/>
  <c r="B10" i="23" a="1"/>
  <c r="E10" i="23" s="1"/>
  <c r="B8" i="23" a="1"/>
  <c r="B6" i="23" a="1"/>
  <c r="E6" i="23" s="1"/>
  <c r="B4" i="23" a="1"/>
  <c r="E4" i="23" s="1"/>
  <c r="B14" i="24" a="1"/>
  <c r="B14" i="24" s="1"/>
  <c r="B12" i="24" a="1"/>
  <c r="B10" i="24" a="1"/>
  <c r="E10" i="24" s="1"/>
  <c r="B8" i="24" a="1"/>
  <c r="B6" i="24" a="1"/>
  <c r="F6" i="24" s="1"/>
  <c r="B4" i="24" a="1"/>
  <c r="G4" i="24" s="1"/>
  <c r="B14" i="25" a="1"/>
  <c r="B14" i="25" s="1"/>
  <c r="G12" i="25"/>
  <c r="C12" i="25"/>
  <c r="B12" i="25" a="1"/>
  <c r="F12" i="25" s="1"/>
  <c r="B10" i="25" a="1"/>
  <c r="F10" i="25" s="1"/>
  <c r="B8" i="25" a="1"/>
  <c r="F8" i="25" s="1"/>
  <c r="B6" i="25" a="1"/>
  <c r="F6" i="25" s="1"/>
  <c r="B4" i="25" a="1"/>
  <c r="F4" i="25" s="1"/>
  <c r="B14" i="14"/>
  <c r="B14" i="14" a="1"/>
  <c r="C14" i="14" s="1"/>
  <c r="B12" i="14" a="1"/>
  <c r="E12" i="14" s="1"/>
  <c r="B10" i="14" a="1"/>
  <c r="E10" i="14" s="1"/>
  <c r="D8" i="14"/>
  <c r="B8" i="14"/>
  <c r="B8" i="14" a="1"/>
  <c r="E8" i="14" s="1"/>
  <c r="F6" i="14"/>
  <c r="D6" i="14"/>
  <c r="B6" i="14" a="1"/>
  <c r="E6" i="14" s="1"/>
  <c r="B4" i="14" a="1"/>
  <c r="E4" i="14" s="1"/>
  <c r="H4" i="14" l="1"/>
  <c r="F8" i="14"/>
  <c r="B12" i="14"/>
  <c r="B14" i="21"/>
  <c r="D8" i="20"/>
  <c r="B6" i="14"/>
  <c r="H8" i="14"/>
  <c r="C12" i="14"/>
  <c r="C14" i="25"/>
  <c r="D6" i="24"/>
  <c r="B8" i="22"/>
  <c r="F10" i="22"/>
  <c r="G12" i="22"/>
  <c r="G4" i="21"/>
  <c r="H6" i="21"/>
  <c r="B12" i="21"/>
  <c r="H8" i="20"/>
  <c r="C14" i="20"/>
  <c r="B4" i="18"/>
  <c r="F8" i="18"/>
  <c r="H10" i="18"/>
  <c r="G8" i="17"/>
  <c r="C12" i="17"/>
  <c r="H4" i="16"/>
  <c r="D10" i="16"/>
  <c r="B4" i="24"/>
  <c r="B8" i="21"/>
  <c r="E4" i="20"/>
  <c r="D10" i="20"/>
  <c r="B12" i="18"/>
  <c r="D6" i="16"/>
  <c r="D4" i="24"/>
  <c r="G8" i="22"/>
  <c r="B14" i="22"/>
  <c r="B6" i="21"/>
  <c r="C8" i="21"/>
  <c r="F12" i="21"/>
  <c r="H10" i="20"/>
  <c r="B6" i="18"/>
  <c r="B10" i="18"/>
  <c r="C12" i="18"/>
  <c r="G6" i="17"/>
  <c r="C10" i="17"/>
  <c r="H12" i="17"/>
  <c r="H6" i="16"/>
  <c r="D12" i="16"/>
  <c r="G6" i="24"/>
  <c r="B10" i="14"/>
  <c r="F12" i="14"/>
  <c r="B4" i="14"/>
  <c r="H6" i="14"/>
  <c r="D10" i="14"/>
  <c r="G12" i="14"/>
  <c r="D4" i="14"/>
  <c r="F10" i="14"/>
  <c r="H12" i="14"/>
  <c r="F4" i="24"/>
  <c r="D10" i="24"/>
  <c r="B12" i="22"/>
  <c r="C6" i="21"/>
  <c r="D8" i="21"/>
  <c r="G12" i="21"/>
  <c r="F6" i="18"/>
  <c r="C10" i="18"/>
  <c r="D12" i="18"/>
  <c r="D10" i="17"/>
  <c r="H12" i="16"/>
  <c r="F4" i="14"/>
  <c r="H10" i="14"/>
  <c r="H4" i="24"/>
  <c r="B10" i="22"/>
  <c r="C12" i="22"/>
  <c r="D6" i="21"/>
  <c r="F8" i="21"/>
  <c r="H12" i="21"/>
  <c r="D12" i="20"/>
  <c r="D10" i="18"/>
  <c r="F12" i="18"/>
  <c r="G10" i="17"/>
  <c r="C14" i="17"/>
  <c r="F6" i="21"/>
  <c r="G8" i="21"/>
  <c r="D12" i="14"/>
  <c r="B6" i="24"/>
  <c r="F12" i="22"/>
  <c r="G6" i="21"/>
  <c r="H8" i="21"/>
  <c r="G10" i="18"/>
  <c r="H12" i="18"/>
  <c r="D4" i="16"/>
  <c r="E6" i="25"/>
  <c r="C4" i="25"/>
  <c r="G4" i="25"/>
  <c r="C6" i="25"/>
  <c r="G6" i="25"/>
  <c r="C8" i="25"/>
  <c r="G8" i="25"/>
  <c r="C10" i="25"/>
  <c r="G10" i="25"/>
  <c r="F8" i="24"/>
  <c r="B8" i="24"/>
  <c r="G8" i="24"/>
  <c r="F12" i="24"/>
  <c r="B12" i="24"/>
  <c r="G12" i="24"/>
  <c r="G8" i="23"/>
  <c r="C8" i="23"/>
  <c r="F8" i="23"/>
  <c r="D10" i="23"/>
  <c r="H4" i="22"/>
  <c r="D4" i="22"/>
  <c r="F4" i="22"/>
  <c r="C6" i="22"/>
  <c r="G4" i="19"/>
  <c r="C4" i="19"/>
  <c r="F4" i="19"/>
  <c r="B4" i="19"/>
  <c r="H4" i="19"/>
  <c r="D4" i="19"/>
  <c r="G8" i="19"/>
  <c r="C8" i="19"/>
  <c r="F8" i="19"/>
  <c r="B8" i="19"/>
  <c r="H8" i="19"/>
  <c r="D8" i="19"/>
  <c r="G12" i="19"/>
  <c r="C12" i="19"/>
  <c r="F12" i="19"/>
  <c r="B12" i="19"/>
  <c r="H12" i="19"/>
  <c r="D12" i="19"/>
  <c r="C4" i="14"/>
  <c r="G4" i="14"/>
  <c r="C6" i="14"/>
  <c r="G6" i="14"/>
  <c r="C8" i="14"/>
  <c r="G8" i="14"/>
  <c r="C10" i="14"/>
  <c r="G10" i="14"/>
  <c r="D4" i="25"/>
  <c r="H4" i="25"/>
  <c r="D6" i="25"/>
  <c r="H6" i="25"/>
  <c r="D8" i="25"/>
  <c r="H8" i="25"/>
  <c r="D10" i="25"/>
  <c r="H10" i="25"/>
  <c r="D12" i="25"/>
  <c r="H12" i="25"/>
  <c r="E4" i="24"/>
  <c r="E6" i="24"/>
  <c r="C8" i="24"/>
  <c r="H8" i="24"/>
  <c r="C12" i="24"/>
  <c r="H12" i="24"/>
  <c r="B4" i="23"/>
  <c r="H4" i="23"/>
  <c r="B8" i="23"/>
  <c r="H8" i="23"/>
  <c r="B12" i="23"/>
  <c r="H12" i="23"/>
  <c r="B4" i="22"/>
  <c r="G4" i="22"/>
  <c r="E4" i="19"/>
  <c r="E8" i="19"/>
  <c r="E12" i="19"/>
  <c r="E4" i="25"/>
  <c r="E10" i="25"/>
  <c r="D8" i="24"/>
  <c r="D4" i="23"/>
  <c r="G10" i="23"/>
  <c r="C10" i="23"/>
  <c r="F10" i="23"/>
  <c r="D12" i="23"/>
  <c r="H6" i="22"/>
  <c r="D6" i="22"/>
  <c r="F6" i="22"/>
  <c r="F4" i="20"/>
  <c r="B4" i="20"/>
  <c r="G4" i="20"/>
  <c r="C4" i="20"/>
  <c r="G6" i="19"/>
  <c r="C6" i="19"/>
  <c r="F6" i="19"/>
  <c r="B6" i="19"/>
  <c r="H6" i="19"/>
  <c r="D6" i="19"/>
  <c r="G10" i="19"/>
  <c r="C10" i="19"/>
  <c r="F10" i="19"/>
  <c r="B10" i="19"/>
  <c r="H10" i="19"/>
  <c r="D10" i="19"/>
  <c r="C14" i="19"/>
  <c r="B14" i="19"/>
  <c r="G4" i="15"/>
  <c r="C4" i="15"/>
  <c r="F4" i="15"/>
  <c r="B4" i="15"/>
  <c r="H4" i="15"/>
  <c r="D4" i="15"/>
  <c r="G8" i="15"/>
  <c r="C8" i="15"/>
  <c r="F8" i="15"/>
  <c r="B8" i="15"/>
  <c r="H8" i="15"/>
  <c r="D8" i="15"/>
  <c r="G12" i="15"/>
  <c r="C12" i="15"/>
  <c r="F12" i="15"/>
  <c r="B12" i="15"/>
  <c r="H12" i="15"/>
  <c r="D12" i="15"/>
  <c r="E8" i="25"/>
  <c r="E12" i="25"/>
  <c r="F10" i="24"/>
  <c r="B10" i="24"/>
  <c r="G10" i="24"/>
  <c r="D12" i="24"/>
  <c r="G6" i="23"/>
  <c r="C6" i="23"/>
  <c r="F6" i="23"/>
  <c r="D8" i="23"/>
  <c r="C4" i="22"/>
  <c r="B4" i="25"/>
  <c r="B6" i="25"/>
  <c r="B8" i="25"/>
  <c r="B10" i="25"/>
  <c r="B12" i="25"/>
  <c r="C4" i="24"/>
  <c r="C6" i="24"/>
  <c r="H6" i="24"/>
  <c r="E8" i="24"/>
  <c r="C10" i="24"/>
  <c r="H10" i="24"/>
  <c r="E12" i="24"/>
  <c r="C14" i="24"/>
  <c r="B6" i="23"/>
  <c r="H6" i="23"/>
  <c r="E8" i="23"/>
  <c r="B10" i="23"/>
  <c r="H10" i="23"/>
  <c r="B14" i="23"/>
  <c r="E4" i="22"/>
  <c r="B6" i="22"/>
  <c r="G6" i="22"/>
  <c r="D4" i="20"/>
  <c r="E6" i="19"/>
  <c r="E10" i="19"/>
  <c r="E4" i="15"/>
  <c r="E8" i="15"/>
  <c r="E12" i="15"/>
  <c r="G4" i="23"/>
  <c r="C4" i="23"/>
  <c r="F4" i="23"/>
  <c r="D6" i="23"/>
  <c r="G12" i="23"/>
  <c r="C12" i="23"/>
  <c r="F12" i="23"/>
  <c r="G6" i="15"/>
  <c r="C6" i="15"/>
  <c r="F6" i="15"/>
  <c r="B6" i="15"/>
  <c r="H6" i="15"/>
  <c r="D6" i="15"/>
  <c r="G10" i="15"/>
  <c r="C10" i="15"/>
  <c r="F10" i="15"/>
  <c r="B10" i="15"/>
  <c r="H10" i="15"/>
  <c r="D10" i="15"/>
  <c r="E8" i="22"/>
  <c r="B4" i="21"/>
  <c r="F4" i="21"/>
  <c r="C6" i="20"/>
  <c r="G6" i="20"/>
  <c r="C8" i="20"/>
  <c r="G8" i="20"/>
  <c r="C10" i="20"/>
  <c r="G10" i="20"/>
  <c r="C12" i="20"/>
  <c r="G12" i="20"/>
  <c r="E4" i="18"/>
  <c r="E6" i="18"/>
  <c r="E8" i="18"/>
  <c r="B4" i="17"/>
  <c r="F4" i="17"/>
  <c r="B6" i="17"/>
  <c r="F6" i="17"/>
  <c r="B8" i="17"/>
  <c r="F8" i="17"/>
  <c r="B10" i="17"/>
  <c r="F10" i="17"/>
  <c r="B12" i="17"/>
  <c r="F12" i="17"/>
  <c r="C4" i="16"/>
  <c r="G4" i="16"/>
  <c r="C6" i="16"/>
  <c r="G6" i="16"/>
  <c r="C8" i="16"/>
  <c r="G8" i="16"/>
  <c r="C10" i="16"/>
  <c r="G10" i="16"/>
  <c r="C12" i="16"/>
  <c r="G12" i="16"/>
  <c r="C14" i="16"/>
  <c r="E6" i="20"/>
  <c r="E8" i="20"/>
  <c r="E10" i="20"/>
  <c r="E12" i="20"/>
  <c r="C4" i="18"/>
  <c r="G4" i="18"/>
  <c r="C6" i="18"/>
  <c r="G6" i="18"/>
  <c r="E4" i="16"/>
  <c r="E6" i="16"/>
  <c r="E8" i="16"/>
  <c r="E10" i="16"/>
  <c r="E12" i="16"/>
  <c r="B14" i="15"/>
  <c r="D8" i="22"/>
  <c r="B6" i="20"/>
  <c r="B8" i="20"/>
  <c r="B10" i="20"/>
  <c r="B12" i="20"/>
  <c r="D4" i="18"/>
  <c r="D6" i="18"/>
  <c r="D8" i="18"/>
  <c r="B4" i="16"/>
  <c r="B6" i="16"/>
  <c r="B8" i="16"/>
  <c r="B10" i="16"/>
  <c r="B12" i="16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<sst xmlns="http://schemas.openxmlformats.org/spreadsheetml/2006/main" count="28" uniqueCount="7">
  <si>
    <t>Примітки</t>
  </si>
  <si>
    <t xml:space="preserve"> </t>
  </si>
  <si>
    <t>Параметри календаря</t>
  </si>
  <si>
    <t>Рік</t>
  </si>
  <si>
    <t>Перший день тижня</t>
  </si>
  <si>
    <t>Нотатки</t>
  </si>
  <si>
    <t>понеділок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</si>
</sst>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₴&quot;_-;\-* #,##0\ &quot;₴&quot;_-;_-* &quot;-&quot;\ &quot;₴&quot;_-;_-@_-"/>
    <numFmt numFmtId="44" formatCode="_-* #,##0.00\ &quot;₴&quot;_-;\-* #,##0.00\ &quot;₴&quot;_-;_-* &quot;-&quot;??\ &quot;₴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32"/>
      <color theme="5" tint="-0.499984740745262"/>
      <name val="Century Gothic"/>
      <family val="1"/>
      <scheme val="major"/>
    </font>
    <font>
      <b/>
      <sz val="32"/>
      <color theme="8" tint="-0.499984740745262"/>
      <name val="Century Gothic"/>
      <family val="1"/>
      <scheme val="major"/>
    </font>
    <font>
      <b/>
      <sz val="32"/>
      <color theme="7" tint="-0.499984740745262"/>
      <name val="Century Gothic"/>
      <family val="1"/>
      <scheme val="major"/>
    </font>
    <font>
      <b/>
      <sz val="32"/>
      <color theme="9" tint="-0.499984740745262"/>
      <name val="Century Gothic"/>
      <family val="1"/>
      <scheme val="maj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18" fillId="10" borderId="0" applyNumberFormat="0" applyBorder="0" applyAlignment="0" applyProtection="0"/>
    <xf numFmtId="0" fontId="19" fillId="11" borderId="0" applyNumberFormat="0" applyBorder="0" applyAlignment="0" applyProtection="0"/>
    <xf numFmtId="0" fontId="20" fillId="12" borderId="0" applyNumberFormat="0" applyBorder="0" applyAlignment="0" applyProtection="0"/>
    <xf numFmtId="0" fontId="21" fillId="13" borderId="32" applyNumberFormat="0" applyAlignment="0" applyProtection="0"/>
    <xf numFmtId="0" fontId="22" fillId="14" borderId="33" applyNumberFormat="0" applyAlignment="0" applyProtection="0"/>
    <xf numFmtId="0" fontId="23" fillId="14" borderId="32" applyNumberFormat="0" applyAlignment="0" applyProtection="0"/>
    <xf numFmtId="0" fontId="24" fillId="0" borderId="34" applyNumberFormat="0" applyFill="0" applyAlignment="0" applyProtection="0"/>
    <xf numFmtId="0" fontId="3" fillId="15" borderId="35" applyNumberFormat="0" applyAlignment="0" applyProtection="0"/>
    <xf numFmtId="0" fontId="25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7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0" xfId="0" applyFont="1" applyFill="1" applyBorder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166" fontId="15" fillId="0" borderId="9" xfId="12" applyNumberFormat="1" applyFont="1" applyFill="1" applyBorder="1" applyAlignment="1">
      <alignment horizontal="right" indent="1"/>
    </xf>
    <xf numFmtId="166" fontId="15" fillId="0" borderId="11" xfId="12" applyNumberFormat="1" applyFont="1" applyFill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NumberFormat="1" applyFont="1" applyFill="1" applyBorder="1" applyAlignment="1">
      <alignment horizontal="right" vertical="center" indent="1"/>
    </xf>
    <xf numFmtId="166" fontId="15" fillId="0" borderId="26" xfId="12" applyNumberFormat="1" applyFont="1" applyFill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NumberFormat="1" applyFont="1" applyFill="1" applyBorder="1" applyAlignment="1">
      <alignment horizontal="right" vertical="center" indent="1"/>
    </xf>
    <xf numFmtId="166" fontId="15" fillId="0" borderId="20" xfId="12" applyNumberFormat="1" applyFont="1" applyFill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NumberFormat="1" applyFont="1" applyFill="1" applyBorder="1" applyAlignment="1">
      <alignment horizontal="right" vertical="center" indent="1"/>
    </xf>
    <xf numFmtId="166" fontId="15" fillId="0" borderId="14" xfId="12" applyNumberFormat="1" applyFont="1" applyFill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NumberFormat="1" applyFont="1" applyFill="1" applyBorder="1" applyAlignment="1">
      <alignment horizontal="right" vertical="center" indent="1"/>
    </xf>
    <xf numFmtId="0" fontId="30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32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3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9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</cellXfs>
  <cellStyles count="50">
    <cellStyle name="20% – колірна тема 1" xfId="29" builtinId="30" customBuiltin="1"/>
    <cellStyle name="20% – колірна тема 2" xfId="32" builtinId="34" customBuiltin="1"/>
    <cellStyle name="20% – колірна тема 3" xfId="36" builtinId="38" customBuiltin="1"/>
    <cellStyle name="20% – колірна тема 4" xfId="40" builtinId="42" customBuiltin="1"/>
    <cellStyle name="20% – колірна тема 5" xfId="43" builtinId="46" customBuiltin="1"/>
    <cellStyle name="20% – колірна тема 6" xfId="47" builtinId="50" customBuiltin="1"/>
    <cellStyle name="40% – колірна тема 1" xfId="1" builtinId="31" customBuiltin="1"/>
    <cellStyle name="40% – колірна тема 2" xfId="33" builtinId="35" customBuiltin="1"/>
    <cellStyle name="40% – колірна тема 3" xfId="37" builtinId="39" customBuiltin="1"/>
    <cellStyle name="40% – колірна тема 4" xfId="41" builtinId="43" customBuiltin="1"/>
    <cellStyle name="40% – колірна тема 5" xfId="44" builtinId="47" customBuiltin="1"/>
    <cellStyle name="40% – колірна тема 6" xfId="48" builtinId="51" customBuiltin="1"/>
    <cellStyle name="60% – колірна тема 1" xfId="30" builtinId="32" customBuiltin="1"/>
    <cellStyle name="60% – колірна тема 2" xfId="34" builtinId="36" customBuiltin="1"/>
    <cellStyle name="60% – колірна тема 3" xfId="38" builtinId="40" customBuiltin="1"/>
    <cellStyle name="60% – колірна тема 4" xfId="42" builtinId="44" customBuiltin="1"/>
    <cellStyle name="60% – колірна тема 5" xfId="45" builtinId="48" customBuiltin="1"/>
    <cellStyle name="60% – колірна тема 6" xfId="49" builtinId="52" customBuiltin="1"/>
    <cellStyle name="Ввід" xfId="20" builtinId="20" customBuiltin="1"/>
    <cellStyle name="Відсотковий" xfId="10" builtinId="5" customBuiltin="1"/>
    <cellStyle name="Гарний" xfId="17" builtinId="26" customBuiltin="1"/>
    <cellStyle name="Грошовий" xfId="8" builtinId="4" customBuiltin="1"/>
    <cellStyle name="Грошовий [0]" xfId="9" builtinId="7" customBuiltin="1"/>
    <cellStyle name="День" xfId="12" xr:uid="{00000000-0005-0000-0000-000008000000}"/>
    <cellStyle name="Заголовок 1" xfId="2" builtinId="16" customBuiltin="1"/>
    <cellStyle name="Заголовок 2" xfId="15" builtinId="17" customBuiltin="1"/>
    <cellStyle name="Заголовок 3" xfId="16" builtinId="18" customBuiltin="1"/>
    <cellStyle name="Заголовок 4" xfId="11" builtinId="19" customBuiltin="1"/>
    <cellStyle name="Звичайний" xfId="0" builtinId="0" customBuiltin="1"/>
    <cellStyle name="Зв'язана клітинка" xfId="23" builtinId="24" customBuiltin="1"/>
    <cellStyle name="Колірна тема 1" xfId="3" builtinId="29" customBuiltin="1"/>
    <cellStyle name="Колірна тема 2" xfId="31" builtinId="33" customBuiltin="1"/>
    <cellStyle name="Колірна тема 3" xfId="35" builtinId="37" customBuiltin="1"/>
    <cellStyle name="Колірна тема 4" xfId="39" builtinId="41" customBuiltin="1"/>
    <cellStyle name="Колірна тема 5" xfId="4" builtinId="45" customBuiltin="1"/>
    <cellStyle name="Колірна тема 6" xfId="46" builtinId="49" customBuiltin="1"/>
    <cellStyle name="Контрольна клітинка" xfId="24" builtinId="23" customBuiltin="1"/>
    <cellStyle name="Назва" xfId="5" builtinId="15" customBuiltin="1"/>
    <cellStyle name="Нейтральний" xfId="19" builtinId="28" customBuiltin="1"/>
    <cellStyle name="Обчислення" xfId="22" builtinId="22" customBuiltin="1"/>
    <cellStyle name="Підсумок" xfId="28" builtinId="25" customBuiltin="1"/>
    <cellStyle name="Поганий" xfId="18" builtinId="27" customBuiltin="1"/>
    <cellStyle name="Примітка" xfId="26" builtinId="10" customBuiltin="1"/>
    <cellStyle name="Результат" xfId="21" builtinId="21" customBuiltin="1"/>
    <cellStyle name="Строкатий" xfId="13" xr:uid="{00000000-0005-0000-0000-000003000000}"/>
    <cellStyle name="Текст попередження" xfId="25" builtinId="11" customBuiltin="1"/>
    <cellStyle name="Текст пояснення" xfId="27" builtinId="53" customBuiltin="1"/>
    <cellStyle name="Фінансовий" xfId="6" builtinId="3" customBuiltin="1"/>
    <cellStyle name="Фінансовий [0]" xfId="7" builtinId="6" customBuiltin="1"/>
    <cellStyle name="Формат параметрів" xfId="14" xr:uid="{00000000-0005-0000-0000-00000F000000}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371729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3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602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50386</xdr:rowOff>
    </xdr:from>
    <xdr:to>
      <xdr:col>8</xdr:col>
      <xdr:colOff>0</xdr:colOff>
      <xdr:row>1</xdr:row>
      <xdr:rowOff>1092614</xdr:rowOff>
    </xdr:to>
    <xdr:pic>
      <xdr:nvPicPr>
        <xdr:cNvPr id="4" name="Зображення 3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64686"/>
          <a:ext cx="5067300" cy="10422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50386</xdr:rowOff>
    </xdr:from>
    <xdr:to>
      <xdr:col>8</xdr:col>
      <xdr:colOff>0</xdr:colOff>
      <xdr:row>1</xdr:row>
      <xdr:rowOff>1092614</xdr:rowOff>
    </xdr:to>
    <xdr:pic>
      <xdr:nvPicPr>
        <xdr:cNvPr id="4" name="Зображення 3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270"/>
        <a:stretch/>
      </xdr:blipFill>
      <xdr:spPr>
        <a:xfrm>
          <a:off x="4343400" y="164686"/>
          <a:ext cx="4648200" cy="10422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362204</xdr:colOff>
      <xdr:row>1</xdr:row>
      <xdr:rowOff>0</xdr:rowOff>
    </xdr:from>
    <xdr:to>
      <xdr:col>7</xdr:col>
      <xdr:colOff>1266570</xdr:colOff>
      <xdr:row>1</xdr:row>
      <xdr:rowOff>1143000</xdr:rowOff>
    </xdr:to>
    <xdr:pic>
      <xdr:nvPicPr>
        <xdr:cNvPr id="3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86504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371729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3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602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371729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2" name="Зображення 1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602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371729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4" name="Зображення 3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602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371729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4" name="Зображення 3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602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44082</xdr:rowOff>
    </xdr:from>
    <xdr:to>
      <xdr:col>8</xdr:col>
      <xdr:colOff>0</xdr:colOff>
      <xdr:row>1</xdr:row>
      <xdr:rowOff>1098918</xdr:rowOff>
    </xdr:to>
    <xdr:pic>
      <xdr:nvPicPr>
        <xdr:cNvPr id="3" name="Зображення 2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58382"/>
          <a:ext cx="5067300" cy="10548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44082</xdr:rowOff>
    </xdr:from>
    <xdr:to>
      <xdr:col>8</xdr:col>
      <xdr:colOff>0</xdr:colOff>
      <xdr:row>1</xdr:row>
      <xdr:rowOff>1098918</xdr:rowOff>
    </xdr:to>
    <xdr:pic>
      <xdr:nvPicPr>
        <xdr:cNvPr id="4" name="Зображення 3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58382"/>
          <a:ext cx="5067300" cy="10548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44082</xdr:rowOff>
    </xdr:from>
    <xdr:to>
      <xdr:col>8</xdr:col>
      <xdr:colOff>0</xdr:colOff>
      <xdr:row>1</xdr:row>
      <xdr:rowOff>1098918</xdr:rowOff>
    </xdr:to>
    <xdr:pic>
      <xdr:nvPicPr>
        <xdr:cNvPr id="4" name="Зображення 3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58382"/>
          <a:ext cx="5067300" cy="10548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50386</xdr:rowOff>
    </xdr:from>
    <xdr:to>
      <xdr:col>8</xdr:col>
      <xdr:colOff>0</xdr:colOff>
      <xdr:row>1</xdr:row>
      <xdr:rowOff>1092614</xdr:rowOff>
    </xdr:to>
    <xdr:pic>
      <xdr:nvPicPr>
        <xdr:cNvPr id="3" name="Зображення 2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64686"/>
          <a:ext cx="5067300" cy="1042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abSelected="1" zoomScaleNormal="100" workbookViewId="0">
      <selection activeCell="L5" sqref="L5"/>
    </sheetView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1" width="19.83203125" style="2" customWidth="1"/>
    <col min="12" max="12" width="19.5" style="2" bestFit="1" customWidth="1"/>
    <col min="13" max="13" width="1.58203125" style="2" customWidth="1"/>
    <col min="14" max="16384" width="8.75" style="2"/>
  </cols>
  <sheetData>
    <row r="1" spans="1:12" ht="9" customHeight="1" x14ac:dyDescent="0.25">
      <c r="I1" s="2" t="s">
        <v>1</v>
      </c>
    </row>
    <row r="2" spans="1:12" ht="96" customHeight="1" x14ac:dyDescent="0.25">
      <c r="B2" s="46" t="str">
        <f>"Січень "&amp;КалендарРік&amp;" p."</f>
        <v>Січень 2023 p.</v>
      </c>
      <c r="C2" s="46"/>
      <c r="D2" s="46"/>
      <c r="E2" s="3"/>
      <c r="F2" s="3"/>
      <c r="G2" s="3"/>
      <c r="H2" s="4"/>
    </row>
    <row r="3" spans="1:12" s="11" customFormat="1" ht="24" customHeight="1" x14ac:dyDescent="0.25">
      <c r="A3" s="10"/>
      <c r="B3" s="7" t="str">
        <f>ПочатокТижня</f>
        <v>понеділок</v>
      </c>
      <c r="C3" s="8" t="str">
        <f t="shared" ref="C3:H3" si="0">TEXT(C4,"dddd")</f>
        <v>вівторок</v>
      </c>
      <c r="D3" s="8" t="str">
        <f t="shared" si="0"/>
        <v>середа</v>
      </c>
      <c r="E3" s="8" t="str">
        <f t="shared" si="0"/>
        <v>четвер</v>
      </c>
      <c r="F3" s="8" t="str">
        <f t="shared" si="0"/>
        <v>п'ятниця</v>
      </c>
      <c r="G3" s="8" t="str">
        <f t="shared" si="0"/>
        <v>субота</v>
      </c>
      <c r="H3" s="9" t="str">
        <f t="shared" si="0"/>
        <v>неділя</v>
      </c>
      <c r="K3" s="51" t="s">
        <v>2</v>
      </c>
      <c r="L3" s="51"/>
    </row>
    <row r="4" spans="1:12" s="6" customFormat="1" ht="24" customHeight="1" x14ac:dyDescent="0.35">
      <c r="A4" s="5"/>
      <c r="B4" s="33">
        <f t="array" ref="B4:H4">ДніТаТижні+DATE(КалендарРік,1,1)-WEEKDAY(DATE(КалендарРік,1,1),(ПочатокТижня="Понеділок")+1)+1</f>
        <v>44921</v>
      </c>
      <c r="C4" s="33">
        <v>44922</v>
      </c>
      <c r="D4" s="33">
        <v>44923</v>
      </c>
      <c r="E4" s="33">
        <v>44924</v>
      </c>
      <c r="F4" s="33">
        <v>44925</v>
      </c>
      <c r="G4" s="33">
        <v>44926</v>
      </c>
      <c r="H4" s="34">
        <v>44927</v>
      </c>
      <c r="K4" s="16" t="s">
        <v>3</v>
      </c>
      <c r="L4" s="16" t="s">
        <v>4</v>
      </c>
    </row>
    <row r="5" spans="1:12" s="14" customFormat="1" ht="56.15" customHeight="1" x14ac:dyDescent="0.25">
      <c r="A5" s="13"/>
      <c r="B5" s="12"/>
      <c r="C5" s="12"/>
      <c r="D5" s="12"/>
      <c r="E5" s="12"/>
      <c r="F5" s="12"/>
      <c r="G5" s="12"/>
      <c r="H5" s="12"/>
      <c r="K5" s="17">
        <v>2023</v>
      </c>
      <c r="L5" s="17" t="s">
        <v>6</v>
      </c>
    </row>
    <row r="6" spans="1:12" s="6" customFormat="1" ht="24" customHeight="1" x14ac:dyDescent="0.25">
      <c r="A6" s="5"/>
      <c r="B6" s="35">
        <f t="array" ref="B6:H6">ДніТаТижні+DATE(КалендарРік,1,1)-WEEKDAY(DATE(КалендарРік,1,1),(ПочатокТижня="Понеділок")+1)+8</f>
        <v>44928</v>
      </c>
      <c r="C6" s="35">
        <v>44929</v>
      </c>
      <c r="D6" s="35">
        <v>44930</v>
      </c>
      <c r="E6" s="35">
        <v>44931</v>
      </c>
      <c r="F6" s="35">
        <v>44932</v>
      </c>
      <c r="G6" s="35">
        <v>44933</v>
      </c>
      <c r="H6" s="35">
        <v>44934</v>
      </c>
    </row>
    <row r="7" spans="1:12" s="14" customFormat="1" ht="56.15" customHeight="1" x14ac:dyDescent="0.25">
      <c r="A7" s="13"/>
      <c r="B7" s="15"/>
      <c r="C7" s="15"/>
      <c r="D7" s="15"/>
      <c r="E7" s="15"/>
      <c r="F7" s="15"/>
      <c r="G7" s="15"/>
      <c r="H7" s="15"/>
    </row>
    <row r="8" spans="1:12" s="6" customFormat="1" ht="24" customHeight="1" x14ac:dyDescent="0.25">
      <c r="A8" s="5"/>
      <c r="B8" s="36">
        <f t="array" ref="B8:H8">ДніТаТижні+DATE(КалендарРік,1,1)-WEEKDAY(DATE(КалендарРік,1,1),(ПочатокТижня="Понеділок")+1)+15</f>
        <v>44935</v>
      </c>
      <c r="C8" s="36">
        <v>44936</v>
      </c>
      <c r="D8" s="36">
        <v>44937</v>
      </c>
      <c r="E8" s="36">
        <v>44938</v>
      </c>
      <c r="F8" s="36">
        <v>44939</v>
      </c>
      <c r="G8" s="36">
        <v>44940</v>
      </c>
      <c r="H8" s="36">
        <v>44941</v>
      </c>
    </row>
    <row r="9" spans="1:12" s="14" customFormat="1" ht="56.15" customHeight="1" x14ac:dyDescent="0.25">
      <c r="A9" s="13"/>
      <c r="B9" s="12"/>
      <c r="C9" s="12"/>
      <c r="D9" s="12"/>
      <c r="E9" s="12"/>
      <c r="F9" s="12"/>
      <c r="G9" s="12"/>
      <c r="H9" s="12"/>
    </row>
    <row r="10" spans="1:12" s="6" customFormat="1" ht="24" customHeight="1" x14ac:dyDescent="0.25">
      <c r="A10" s="5"/>
      <c r="B10" s="35">
        <f t="array" ref="B10:H10">ДніТаТижні+DATE(КалендарРік,1,1)-WEEKDAY(DATE(КалендарРік,1,1),(ПочатокТижня="Понеділок")+1)+22</f>
        <v>44942</v>
      </c>
      <c r="C10" s="35">
        <v>44943</v>
      </c>
      <c r="D10" s="35">
        <v>44944</v>
      </c>
      <c r="E10" s="35">
        <v>44945</v>
      </c>
      <c r="F10" s="35">
        <v>44946</v>
      </c>
      <c r="G10" s="35">
        <v>44947</v>
      </c>
      <c r="H10" s="35">
        <v>44948</v>
      </c>
    </row>
    <row r="11" spans="1:12" s="14" customFormat="1" ht="56.15" customHeight="1" x14ac:dyDescent="0.25">
      <c r="A11" s="13"/>
      <c r="B11" s="15"/>
      <c r="C11" s="15"/>
      <c r="D11" s="15"/>
      <c r="E11" s="15"/>
      <c r="F11" s="15"/>
      <c r="G11" s="15"/>
      <c r="H11" s="15"/>
    </row>
    <row r="12" spans="1:12" s="6" customFormat="1" ht="24" customHeight="1" x14ac:dyDescent="0.25">
      <c r="A12" s="5"/>
      <c r="B12" s="36">
        <f t="array" ref="B12:H12">ДніТаТижні+DATE(КалендарРік,1,1)-WEEKDAY(DATE(КалендарРік,1,1),(ПочатокТижня="Понеділок")+1)+29</f>
        <v>44949</v>
      </c>
      <c r="C12" s="36">
        <v>44950</v>
      </c>
      <c r="D12" s="36">
        <v>44951</v>
      </c>
      <c r="E12" s="36">
        <v>44952</v>
      </c>
      <c r="F12" s="36">
        <v>44953</v>
      </c>
      <c r="G12" s="36">
        <v>44954</v>
      </c>
      <c r="H12" s="36">
        <v>44955</v>
      </c>
    </row>
    <row r="13" spans="1:12" s="14" customFormat="1" ht="56.15" customHeight="1" x14ac:dyDescent="0.25">
      <c r="A13" s="13"/>
      <c r="B13" s="12"/>
      <c r="C13" s="12"/>
      <c r="D13" s="12"/>
      <c r="E13" s="12"/>
      <c r="F13" s="12"/>
      <c r="G13" s="12"/>
      <c r="H13" s="12"/>
    </row>
    <row r="14" spans="1:12" s="6" customFormat="1" ht="24" customHeight="1" x14ac:dyDescent="0.25">
      <c r="A14" s="5"/>
      <c r="B14" s="35">
        <f t="array" ref="B14:C14">ДніТаТижні+DATE(КалендарРік,1,1)-WEEKDAY(DATE(КалендарРік,1,1),(ПочатокТижня="Понеділок")+1)+36</f>
        <v>44956</v>
      </c>
      <c r="C14" s="35">
        <v>44957</v>
      </c>
      <c r="D14" s="47" t="s">
        <v>0</v>
      </c>
      <c r="E14" s="47"/>
      <c r="F14" s="47"/>
      <c r="G14" s="47"/>
      <c r="H14" s="48"/>
    </row>
    <row r="15" spans="1:12" s="14" customFormat="1" ht="56.15" customHeight="1" x14ac:dyDescent="0.25">
      <c r="A15" s="13"/>
      <c r="B15" s="15"/>
      <c r="C15" s="15"/>
      <c r="D15" s="49"/>
      <c r="E15" s="49"/>
      <c r="F15" s="49"/>
      <c r="G15" s="49"/>
      <c r="H15" s="50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Виберіть день зі списку. Натисніть кнопку &quot;Скасувати&quot;, а потім клавіші Alt + стрілка вниз, щоб вибрати день із розкривного списку." prompt="Виберіть день початку тижня в цій клітинці. Натисніть клавіші Alt + стрілка вниз, щоб відкрити розкривний список, а потім клавіші &quot;Стрілка вниз&quot; і Enter, щоб зробити вибір." sqref="L5" xr:uid="{00000000-0002-0000-0000-000000000000}">
      <formula1>"неділя, понеділок"</formula1>
    </dataValidation>
    <dataValidation allowBlank="1" showInputMessage="1" showErrorMessage="1" prompt="Створіть у цій книзі власний календар. Налаштуйте рік і перший день тижня для всіх місяців на цьому аркуші &quot;Січень&quot;. Кожен місяць розташовано на окремому аркуші." sqref="A1" xr:uid="{00000000-0002-0000-0000-000001000000}"/>
    <dataValidation allowBlank="1" showInputMessage="1" showErrorMessage="1" prompt="Введіть рік у клітинку нижче." sqref="K4" xr:uid="{00000000-0002-0000-0000-000002000000}"/>
    <dataValidation allowBlank="1" showInputMessage="1" showErrorMessage="1" prompt="Виберіть день початку тижня в клітинці нижче." sqref="L4" xr:uid="{00000000-0002-0000-0000-000003000000}"/>
    <dataValidation allowBlank="1" showInputMessage="1" showErrorMessage="1" prompt="У цю клітинку введіть рік." sqref="K5" xr:uid="{00000000-0002-0000-0000-000004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день початку тижня, виберіть новий день тижня в клітинці L5 цього аркуша." sqref="B3" xr:uid="{00000000-0002-0000-0000-000005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000-000006000000}"/>
    <dataValidation allowBlank="1" showInputMessage="1" showErrorMessage="1" prompt="Рік у цій клітинці автоматично оновлюється за значенням року в клітинці K5. У календарі нижче наведено дати з попереднього та наступного місяців світлішим шрифтом." sqref="B2:D2" xr:uid="{00000000-0002-0000-0000-000007000000}"/>
    <dataValidation allowBlank="1" showInputMessage="1" showErrorMessage="1" prompt="Автоматично визначений день тижня" sqref="C3:H3" xr:uid="{00000000-0002-0000-0000-000008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000-000009000000}"/>
    <dataValidation allowBlank="1" showInputMessage="1" prompt="Введіть нотатки до місяця в цю клітинку." sqref="D15:H15" xr:uid="{00000000-0002-0000-0000-00000A000000}"/>
    <dataValidation allowBlank="1" showInputMessage="1" prompt="Введіть нотатки до місяця в клітинку нижче." sqref="D14:H14" xr:uid="{00000000-0002-0000-0000-00000B000000}"/>
    <dataValidation allowBlank="1" showInputMessage="1" showErrorMessage="1" prompt="Введіть рік і виберіть перший день календаря в клітинках нижче. Ці клітинки параметрів календаря не буде надруковано." sqref="K3" xr:uid="{00000000-0002-0000-0000-00000C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62" t="str">
        <f>"Жовтень "&amp;КалендарРік&amp;" p."</f>
        <v>Жовтень 2023 p.</v>
      </c>
      <c r="C2" s="62"/>
      <c r="D2" s="62"/>
      <c r="E2" s="3"/>
      <c r="F2" s="3"/>
      <c r="G2" s="3"/>
      <c r="H2" s="4"/>
    </row>
    <row r="3" spans="1:9" s="11" customFormat="1" ht="24" customHeight="1" x14ac:dyDescent="0.25">
      <c r="A3" s="10"/>
      <c r="B3" s="18" t="str">
        <f>ПочатокТижня</f>
        <v>понеділок</v>
      </c>
      <c r="C3" s="19" t="str">
        <f t="shared" ref="C3:H3" si="0">TEXT(C4,"dddd")</f>
        <v>вівторок</v>
      </c>
      <c r="D3" s="19" t="str">
        <f t="shared" si="0"/>
        <v>середа</v>
      </c>
      <c r="E3" s="19" t="str">
        <f t="shared" si="0"/>
        <v>четвер</v>
      </c>
      <c r="F3" s="19" t="str">
        <f t="shared" si="0"/>
        <v>п'ятниця</v>
      </c>
      <c r="G3" s="19" t="str">
        <f t="shared" si="0"/>
        <v>субота</v>
      </c>
      <c r="H3" s="20" t="str">
        <f t="shared" si="0"/>
        <v>неділя</v>
      </c>
    </row>
    <row r="4" spans="1:9" s="6" customFormat="1" ht="24" customHeight="1" x14ac:dyDescent="0.35">
      <c r="A4" s="5"/>
      <c r="B4" s="37">
        <f t="array" ref="B4:H4">ДніТаТижні+DATE(КалендарРік,10,1)-WEEKDAY(DATE(КалендарРік,10,1),(ПочатокТижня="Понеділок")+1)+1</f>
        <v>45194</v>
      </c>
      <c r="C4" s="37">
        <v>45195</v>
      </c>
      <c r="D4" s="37">
        <v>45196</v>
      </c>
      <c r="E4" s="37">
        <v>45197</v>
      </c>
      <c r="F4" s="37">
        <v>45198</v>
      </c>
      <c r="G4" s="37">
        <v>45199</v>
      </c>
      <c r="H4" s="37">
        <v>45200</v>
      </c>
    </row>
    <row r="5" spans="1:9" s="14" customFormat="1" ht="56.15" customHeight="1" x14ac:dyDescent="0.25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25">
      <c r="A6" s="5"/>
      <c r="B6" s="38">
        <f t="array" ref="B6:H6">ДніТаТижні+DATE(КалендарРік,10,1)-WEEKDAY(DATE(КалендарРік,10,1),(ПочатокТижня="Понеділок")+1)+8</f>
        <v>45201</v>
      </c>
      <c r="C6" s="38">
        <v>45202</v>
      </c>
      <c r="D6" s="38">
        <v>45203</v>
      </c>
      <c r="E6" s="38">
        <v>45204</v>
      </c>
      <c r="F6" s="38">
        <v>45205</v>
      </c>
      <c r="G6" s="38">
        <v>45206</v>
      </c>
      <c r="H6" s="38">
        <v>45207</v>
      </c>
    </row>
    <row r="7" spans="1:9" s="14" customFormat="1" ht="56.15" customHeight="1" x14ac:dyDescent="0.25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25">
      <c r="A8" s="5"/>
      <c r="B8" s="39">
        <f t="array" ref="B8:H8">ДніТаТижні+DATE(КалендарРік,10,1)-WEEKDAY(DATE(КалендарРік,10,1),(ПочатокТижня="Понеділок")+1)+15</f>
        <v>45208</v>
      </c>
      <c r="C8" s="39">
        <v>45209</v>
      </c>
      <c r="D8" s="39">
        <v>45210</v>
      </c>
      <c r="E8" s="39">
        <v>45211</v>
      </c>
      <c r="F8" s="39">
        <v>45212</v>
      </c>
      <c r="G8" s="39">
        <v>45213</v>
      </c>
      <c r="H8" s="39">
        <v>45214</v>
      </c>
    </row>
    <row r="9" spans="1:9" s="14" customFormat="1" ht="56.15" customHeight="1" x14ac:dyDescent="0.25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25">
      <c r="A10" s="5"/>
      <c r="B10" s="38">
        <f t="array" ref="B10:H10">ДніТаТижні+DATE(КалендарРік,10,1)-WEEKDAY(DATE(КалендарРік,10,1),(ПочатокТижня="Понеділок")+1)+22</f>
        <v>45215</v>
      </c>
      <c r="C10" s="38">
        <v>45216</v>
      </c>
      <c r="D10" s="38">
        <v>45217</v>
      </c>
      <c r="E10" s="38">
        <v>45218</v>
      </c>
      <c r="F10" s="38">
        <v>45219</v>
      </c>
      <c r="G10" s="38">
        <v>45220</v>
      </c>
      <c r="H10" s="38">
        <v>45221</v>
      </c>
    </row>
    <row r="11" spans="1:9" s="14" customFormat="1" ht="56.15" customHeight="1" x14ac:dyDescent="0.25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25">
      <c r="A12" s="5"/>
      <c r="B12" s="39">
        <f t="array" ref="B12:H12">ДніТаТижні+DATE(КалендарРік,10,1)-WEEKDAY(DATE(КалендарРік,10,1),(ПочатокТижня="Понеділок")+1)+29</f>
        <v>45222</v>
      </c>
      <c r="C12" s="39">
        <v>45223</v>
      </c>
      <c r="D12" s="39">
        <v>45224</v>
      </c>
      <c r="E12" s="39">
        <v>45225</v>
      </c>
      <c r="F12" s="39">
        <v>45226</v>
      </c>
      <c r="G12" s="39">
        <v>45227</v>
      </c>
      <c r="H12" s="39">
        <v>45228</v>
      </c>
    </row>
    <row r="13" spans="1:9" s="14" customFormat="1" ht="56.15" customHeight="1" x14ac:dyDescent="0.25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25">
      <c r="A14" s="5"/>
      <c r="B14" s="38">
        <f t="array" ref="B14:C14">ДніТаТижні+DATE(КалендарРік,10,1)-WEEKDAY(DATE(КалендарРік,10,1),(ПочатокТижня="Понеділок")+1)+36</f>
        <v>45229</v>
      </c>
      <c r="C14" s="38">
        <v>45230</v>
      </c>
      <c r="D14" s="63" t="s">
        <v>5</v>
      </c>
      <c r="E14" s="63"/>
      <c r="F14" s="63"/>
      <c r="G14" s="63"/>
      <c r="H14" s="64"/>
    </row>
    <row r="15" spans="1:9" s="14" customFormat="1" ht="56.15" customHeight="1" x14ac:dyDescent="0.25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900-000000000000}"/>
    <dataValidation allowBlank="1" showInputMessage="1" showErrorMessage="1" prompt="Календар на жовтень" sqref="A1" xr:uid="{00000000-0002-0000-09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9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900-000003000000}"/>
    <dataValidation allowBlank="1" showInputMessage="1" prompt="Введіть нотатки до місяця в клітинку нижче." sqref="D14:H14" xr:uid="{00000000-0002-0000-0900-000004000000}"/>
    <dataValidation allowBlank="1" showInputMessage="1" prompt="Введіть нотатки до місяця в цю клітинку." sqref="D15:H15" xr:uid="{00000000-0002-0000-09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9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62" t="str">
        <f>"Листопад "&amp;КалендарРік&amp;" p."</f>
        <v>Листопад 2023 p.</v>
      </c>
      <c r="C2" s="62"/>
      <c r="D2" s="62"/>
      <c r="E2" s="3"/>
      <c r="F2" s="3"/>
      <c r="G2" s="3"/>
      <c r="H2" s="4"/>
    </row>
    <row r="3" spans="1:9" s="11" customFormat="1" ht="24" customHeight="1" x14ac:dyDescent="0.25">
      <c r="A3" s="10"/>
      <c r="B3" s="18" t="str">
        <f>ПочатокТижня</f>
        <v>понеділок</v>
      </c>
      <c r="C3" s="19" t="str">
        <f t="shared" ref="C3:H3" si="0">TEXT(C4,"dddd")</f>
        <v>вівторок</v>
      </c>
      <c r="D3" s="19" t="str">
        <f t="shared" si="0"/>
        <v>середа</v>
      </c>
      <c r="E3" s="19" t="str">
        <f t="shared" si="0"/>
        <v>четвер</v>
      </c>
      <c r="F3" s="19" t="str">
        <f t="shared" si="0"/>
        <v>п'ятниця</v>
      </c>
      <c r="G3" s="19" t="str">
        <f t="shared" si="0"/>
        <v>субота</v>
      </c>
      <c r="H3" s="20" t="str">
        <f t="shared" si="0"/>
        <v>неділя</v>
      </c>
    </row>
    <row r="4" spans="1:9" s="6" customFormat="1" ht="24" customHeight="1" x14ac:dyDescent="0.35">
      <c r="A4" s="5"/>
      <c r="B4" s="37">
        <f t="array" ref="B4:H4">ДніТаТижні+DATE(КалендарРік,11,1)-WEEKDAY(DATE(КалендарРік,11,1),(ПочатокТижня="Понеділок")+1)+1</f>
        <v>45229</v>
      </c>
      <c r="C4" s="37">
        <v>45230</v>
      </c>
      <c r="D4" s="37">
        <v>45231</v>
      </c>
      <c r="E4" s="37">
        <v>45232</v>
      </c>
      <c r="F4" s="37">
        <v>45233</v>
      </c>
      <c r="G4" s="37">
        <v>45234</v>
      </c>
      <c r="H4" s="37">
        <v>45235</v>
      </c>
    </row>
    <row r="5" spans="1:9" s="14" customFormat="1" ht="56.15" customHeight="1" x14ac:dyDescent="0.25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25">
      <c r="A6" s="5"/>
      <c r="B6" s="38">
        <f t="array" ref="B6:H6">ДніТаТижні+DATE(КалендарРік,11,1)-WEEKDAY(DATE(КалендарРік,11,1),(ПочатокТижня="Понеділок")+1)+8</f>
        <v>45236</v>
      </c>
      <c r="C6" s="38">
        <v>45237</v>
      </c>
      <c r="D6" s="38">
        <v>45238</v>
      </c>
      <c r="E6" s="38">
        <v>45239</v>
      </c>
      <c r="F6" s="38">
        <v>45240</v>
      </c>
      <c r="G6" s="38">
        <v>45241</v>
      </c>
      <c r="H6" s="38">
        <v>45242</v>
      </c>
    </row>
    <row r="7" spans="1:9" s="14" customFormat="1" ht="56.15" customHeight="1" x14ac:dyDescent="0.25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25">
      <c r="A8" s="5"/>
      <c r="B8" s="39">
        <f t="array" ref="B8:H8">ДніТаТижні+DATE(КалендарРік,11,1)-WEEKDAY(DATE(КалендарРік,11,1),(ПочатокТижня="Понеділок")+1)+15</f>
        <v>45243</v>
      </c>
      <c r="C8" s="39">
        <v>45244</v>
      </c>
      <c r="D8" s="39">
        <v>45245</v>
      </c>
      <c r="E8" s="39">
        <v>45246</v>
      </c>
      <c r="F8" s="39">
        <v>45247</v>
      </c>
      <c r="G8" s="39">
        <v>45248</v>
      </c>
      <c r="H8" s="39">
        <v>45249</v>
      </c>
    </row>
    <row r="9" spans="1:9" s="14" customFormat="1" ht="56.15" customHeight="1" x14ac:dyDescent="0.25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25">
      <c r="A10" s="5"/>
      <c r="B10" s="38">
        <f t="array" ref="B10:H10">ДніТаТижні+DATE(КалендарРік,11,1)-WEEKDAY(DATE(КалендарРік,11,1),(ПочатокТижня="Понеділок")+1)+22</f>
        <v>45250</v>
      </c>
      <c r="C10" s="38">
        <v>45251</v>
      </c>
      <c r="D10" s="38">
        <v>45252</v>
      </c>
      <c r="E10" s="38">
        <v>45253</v>
      </c>
      <c r="F10" s="38">
        <v>45254</v>
      </c>
      <c r="G10" s="38">
        <v>45255</v>
      </c>
      <c r="H10" s="38">
        <v>45256</v>
      </c>
    </row>
    <row r="11" spans="1:9" s="14" customFormat="1" ht="56.15" customHeight="1" x14ac:dyDescent="0.25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25">
      <c r="A12" s="5"/>
      <c r="B12" s="39">
        <f t="array" ref="B12:H12">ДніТаТижні+DATE(КалендарРік,11,1)-WEEKDAY(DATE(КалендарРік,11,1),(ПочатокТижня="Понеділок")+1)+29</f>
        <v>45257</v>
      </c>
      <c r="C12" s="39">
        <v>45258</v>
      </c>
      <c r="D12" s="39">
        <v>45259</v>
      </c>
      <c r="E12" s="39">
        <v>45260</v>
      </c>
      <c r="F12" s="39">
        <v>45261</v>
      </c>
      <c r="G12" s="39">
        <v>45262</v>
      </c>
      <c r="H12" s="39">
        <v>45263</v>
      </c>
    </row>
    <row r="13" spans="1:9" s="14" customFormat="1" ht="56.15" customHeight="1" x14ac:dyDescent="0.25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25">
      <c r="A14" s="5"/>
      <c r="B14" s="38">
        <f t="array" ref="B14:C14">ДніТаТижні+DATE(КалендарРік,11,1)-WEEKDAY(DATE(КалендарРік,11,1),(ПочатокТижня="Понеділок")+1)+36</f>
        <v>45264</v>
      </c>
      <c r="C14" s="38">
        <v>45265</v>
      </c>
      <c r="D14" s="63" t="s">
        <v>5</v>
      </c>
      <c r="E14" s="63"/>
      <c r="F14" s="63"/>
      <c r="G14" s="63"/>
      <c r="H14" s="64"/>
    </row>
    <row r="15" spans="1:9" s="14" customFormat="1" ht="56.15" customHeight="1" x14ac:dyDescent="0.25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A00-000000000000}"/>
    <dataValidation allowBlank="1" showInputMessage="1" showErrorMessage="1" prompt="Календар на листопад" sqref="A1" xr:uid="{00000000-0002-0000-0A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A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A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A00-000004000000}"/>
    <dataValidation allowBlank="1" showInputMessage="1" prompt="Введіть нотатки до місяця в цю клітинку." sqref="D15:H15" xr:uid="{00000000-0002-0000-0A00-000005000000}"/>
    <dataValidation allowBlank="1" showInputMessage="1" prompt="Введіть нотатки до місяця в клітинку нижче." sqref="D14:H14" xr:uid="{00000000-0002-0000-0A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46" t="str">
        <f>"Грудень "&amp;КалендарРік&amp;" p."</f>
        <v>Грудень 2023 p.</v>
      </c>
      <c r="C2" s="46"/>
      <c r="D2" s="46"/>
      <c r="E2" s="3"/>
      <c r="F2" s="3"/>
      <c r="G2" s="3"/>
      <c r="H2" s="4"/>
    </row>
    <row r="3" spans="1:9" s="11" customFormat="1" ht="24" customHeight="1" x14ac:dyDescent="0.25">
      <c r="A3" s="10"/>
      <c r="B3" s="7" t="str">
        <f>ПочатокТижня</f>
        <v>понеділок</v>
      </c>
      <c r="C3" s="8" t="str">
        <f t="shared" ref="C3:H3" si="0">TEXT(C4,"dddd")</f>
        <v>вівторок</v>
      </c>
      <c r="D3" s="8" t="str">
        <f t="shared" si="0"/>
        <v>середа</v>
      </c>
      <c r="E3" s="8" t="str">
        <f t="shared" si="0"/>
        <v>четвер</v>
      </c>
      <c r="F3" s="8" t="str">
        <f t="shared" si="0"/>
        <v>п'ятниця</v>
      </c>
      <c r="G3" s="8" t="str">
        <f t="shared" si="0"/>
        <v>субота</v>
      </c>
      <c r="H3" s="9" t="str">
        <f t="shared" si="0"/>
        <v>неділя</v>
      </c>
    </row>
    <row r="4" spans="1:9" s="6" customFormat="1" ht="24" customHeight="1" x14ac:dyDescent="0.35">
      <c r="A4" s="5"/>
      <c r="B4" s="33">
        <f t="array" ref="B4:H4">ДніТаТижні+DATE(КалендарРік,12,1)-WEEKDAY(DATE(КалендарРік,12,1),(ПочатокТижня="Понеділок")+1)+1</f>
        <v>45257</v>
      </c>
      <c r="C4" s="33">
        <v>45258</v>
      </c>
      <c r="D4" s="33">
        <v>45259</v>
      </c>
      <c r="E4" s="33">
        <v>45260</v>
      </c>
      <c r="F4" s="33">
        <v>45261</v>
      </c>
      <c r="G4" s="33">
        <v>45262</v>
      </c>
      <c r="H4" s="34">
        <v>45263</v>
      </c>
    </row>
    <row r="5" spans="1:9" s="14" customFormat="1" ht="56.15" customHeight="1" x14ac:dyDescent="0.25">
      <c r="A5" s="13"/>
      <c r="B5" s="12"/>
      <c r="C5" s="12"/>
      <c r="D5" s="12"/>
      <c r="E5" s="12"/>
      <c r="F5" s="12"/>
      <c r="G5" s="12"/>
      <c r="H5" s="12"/>
    </row>
    <row r="6" spans="1:9" s="6" customFormat="1" ht="24" customHeight="1" x14ac:dyDescent="0.25">
      <c r="A6" s="5"/>
      <c r="B6" s="35">
        <f t="array" ref="B6:H6">ДніТаТижні+DATE(КалендарРік,12,1)-WEEKDAY(DATE(КалендарРік,12,1),(ПочатокТижня="Понеділок")+1)+8</f>
        <v>45264</v>
      </c>
      <c r="C6" s="35">
        <v>45265</v>
      </c>
      <c r="D6" s="35">
        <v>45266</v>
      </c>
      <c r="E6" s="35">
        <v>45267</v>
      </c>
      <c r="F6" s="35">
        <v>45268</v>
      </c>
      <c r="G6" s="35">
        <v>45269</v>
      </c>
      <c r="H6" s="35">
        <v>45270</v>
      </c>
    </row>
    <row r="7" spans="1:9" s="14" customFormat="1" ht="56.15" customHeight="1" x14ac:dyDescent="0.25">
      <c r="A7" s="13"/>
      <c r="B7" s="15"/>
      <c r="C7" s="15"/>
      <c r="D7" s="15"/>
      <c r="E7" s="15"/>
      <c r="F7" s="15"/>
      <c r="G7" s="15"/>
      <c r="H7" s="15"/>
    </row>
    <row r="8" spans="1:9" s="6" customFormat="1" ht="24" customHeight="1" x14ac:dyDescent="0.25">
      <c r="A8" s="5"/>
      <c r="B8" s="36">
        <f t="array" ref="B8:H8">ДніТаТижні+DATE(КалендарРік,12,1)-WEEKDAY(DATE(КалендарРік,12,1),(ПочатокТижня="Понеділок")+1)+15</f>
        <v>45271</v>
      </c>
      <c r="C8" s="36">
        <v>45272</v>
      </c>
      <c r="D8" s="36">
        <v>45273</v>
      </c>
      <c r="E8" s="36">
        <v>45274</v>
      </c>
      <c r="F8" s="36">
        <v>45275</v>
      </c>
      <c r="G8" s="36">
        <v>45276</v>
      </c>
      <c r="H8" s="36">
        <v>45277</v>
      </c>
    </row>
    <row r="9" spans="1:9" s="14" customFormat="1" ht="56.15" customHeight="1" x14ac:dyDescent="0.25">
      <c r="A9" s="13"/>
      <c r="B9" s="12"/>
      <c r="C9" s="12"/>
      <c r="D9" s="12"/>
      <c r="E9" s="12"/>
      <c r="F9" s="12"/>
      <c r="G9" s="12"/>
      <c r="H9" s="12"/>
    </row>
    <row r="10" spans="1:9" s="6" customFormat="1" ht="24" customHeight="1" x14ac:dyDescent="0.25">
      <c r="A10" s="5"/>
      <c r="B10" s="35">
        <f t="array" ref="B10:H10">ДніТаТижні+DATE(КалендарРік,12,1)-WEEKDAY(DATE(КалендарРік,12,1),(ПочатокТижня="Понеділок")+1)+22</f>
        <v>45278</v>
      </c>
      <c r="C10" s="35">
        <v>45279</v>
      </c>
      <c r="D10" s="35">
        <v>45280</v>
      </c>
      <c r="E10" s="35">
        <v>45281</v>
      </c>
      <c r="F10" s="35">
        <v>45282</v>
      </c>
      <c r="G10" s="35">
        <v>45283</v>
      </c>
      <c r="H10" s="35">
        <v>45284</v>
      </c>
    </row>
    <row r="11" spans="1:9" s="14" customFormat="1" ht="56.15" customHeight="1" x14ac:dyDescent="0.25">
      <c r="A11" s="13"/>
      <c r="B11" s="15"/>
      <c r="C11" s="15"/>
      <c r="D11" s="15"/>
      <c r="E11" s="15"/>
      <c r="F11" s="15"/>
      <c r="G11" s="15"/>
      <c r="H11" s="15"/>
    </row>
    <row r="12" spans="1:9" s="6" customFormat="1" ht="24" customHeight="1" x14ac:dyDescent="0.25">
      <c r="A12" s="5"/>
      <c r="B12" s="36">
        <f t="array" ref="B12:H12">ДніТаТижні+DATE(КалендарРік,12,1)-WEEKDAY(DATE(КалендарРік,12,1),(ПочатокТижня="Понеділок")+1)+29</f>
        <v>45285</v>
      </c>
      <c r="C12" s="36">
        <v>45286</v>
      </c>
      <c r="D12" s="36">
        <v>45287</v>
      </c>
      <c r="E12" s="36">
        <v>45288</v>
      </c>
      <c r="F12" s="36">
        <v>45289</v>
      </c>
      <c r="G12" s="36">
        <v>45290</v>
      </c>
      <c r="H12" s="36">
        <v>45291</v>
      </c>
    </row>
    <row r="13" spans="1:9" s="14" customFormat="1" ht="56.15" customHeight="1" x14ac:dyDescent="0.25">
      <c r="A13" s="13"/>
      <c r="B13" s="12"/>
      <c r="C13" s="12"/>
      <c r="D13" s="12"/>
      <c r="E13" s="12"/>
      <c r="F13" s="12"/>
      <c r="G13" s="12"/>
      <c r="H13" s="12"/>
    </row>
    <row r="14" spans="1:9" s="6" customFormat="1" ht="24" customHeight="1" x14ac:dyDescent="0.25">
      <c r="A14" s="5"/>
      <c r="B14" s="35">
        <f t="array" ref="B14:C14">ДніТаТижні+DATE(КалендарРік,12,1)-WEEKDAY(DATE(КалендарРік,12,1),(ПочатокТижня="Понеділок")+1)+36</f>
        <v>45292</v>
      </c>
      <c r="C14" s="35">
        <v>45293</v>
      </c>
      <c r="D14" s="47" t="s">
        <v>5</v>
      </c>
      <c r="E14" s="47"/>
      <c r="F14" s="47"/>
      <c r="G14" s="47"/>
      <c r="H14" s="48"/>
    </row>
    <row r="15" spans="1:9" s="14" customFormat="1" ht="56.15" customHeight="1" x14ac:dyDescent="0.25">
      <c r="A15" s="13"/>
      <c r="B15" s="15"/>
      <c r="C15" s="15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B00-000000000000}"/>
    <dataValidation allowBlank="1" showInputMessage="1" showErrorMessage="1" prompt="Календар на грудень" sqref="A1" xr:uid="{00000000-0002-0000-0B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B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B00-000003000000}"/>
    <dataValidation allowBlank="1" showInputMessage="1" prompt="Введіть нотатки до місяця в клітинку нижче." sqref="D14:H14" xr:uid="{00000000-0002-0000-0B00-000004000000}"/>
    <dataValidation allowBlank="1" showInputMessage="1" prompt="Введіть нотатки до місяця в цю клітинку." sqref="D15:H15" xr:uid="{00000000-0002-0000-0B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B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zoomScaleNormal="10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46" t="str">
        <f>"Лютий "&amp;КалендарРік&amp;" p."</f>
        <v>Лютий 2023 p.</v>
      </c>
      <c r="C2" s="46"/>
      <c r="D2" s="46"/>
      <c r="E2" s="3"/>
      <c r="F2" s="3"/>
      <c r="G2" s="3"/>
      <c r="H2" s="4"/>
    </row>
    <row r="3" spans="1:9" s="11" customFormat="1" ht="24" customHeight="1" x14ac:dyDescent="0.25">
      <c r="A3" s="10"/>
      <c r="B3" s="7" t="str">
        <f>ПочатокТижня</f>
        <v>понеділок</v>
      </c>
      <c r="C3" s="8" t="str">
        <f t="shared" ref="C3:H3" si="0">TEXT(C4,"dddd")</f>
        <v>вівторок</v>
      </c>
      <c r="D3" s="8" t="str">
        <f t="shared" si="0"/>
        <v>середа</v>
      </c>
      <c r="E3" s="8" t="str">
        <f t="shared" si="0"/>
        <v>четвер</v>
      </c>
      <c r="F3" s="8" t="str">
        <f t="shared" si="0"/>
        <v>п'ятниця</v>
      </c>
      <c r="G3" s="8" t="str">
        <f t="shared" si="0"/>
        <v>субота</v>
      </c>
      <c r="H3" s="9" t="str">
        <f t="shared" si="0"/>
        <v>неділя</v>
      </c>
    </row>
    <row r="4" spans="1:9" s="6" customFormat="1" ht="24" customHeight="1" x14ac:dyDescent="0.35">
      <c r="A4" s="5"/>
      <c r="B4" s="33">
        <f t="array" ref="B4:H4">ДніТаТижні+DATE(КалендарРік,2,1)-WEEKDAY(DATE(КалендарРік,2,1),(ПочатокТижня="Понеділок")+1)+1</f>
        <v>44956</v>
      </c>
      <c r="C4" s="33">
        <v>44957</v>
      </c>
      <c r="D4" s="33">
        <v>44958</v>
      </c>
      <c r="E4" s="33">
        <v>44959</v>
      </c>
      <c r="F4" s="33">
        <v>44960</v>
      </c>
      <c r="G4" s="33">
        <v>44961</v>
      </c>
      <c r="H4" s="34">
        <v>44962</v>
      </c>
    </row>
    <row r="5" spans="1:9" s="14" customFormat="1" ht="56.15" customHeight="1" x14ac:dyDescent="0.25">
      <c r="A5" s="13"/>
      <c r="B5" s="12"/>
      <c r="C5" s="12"/>
      <c r="D5" s="12"/>
      <c r="E5" s="12"/>
      <c r="F5" s="12"/>
      <c r="G5" s="12"/>
      <c r="H5" s="12"/>
    </row>
    <row r="6" spans="1:9" s="6" customFormat="1" ht="24" customHeight="1" x14ac:dyDescent="0.25">
      <c r="A6" s="5"/>
      <c r="B6" s="35">
        <f t="array" ref="B6:H6">ДніТаТижні+DATE(КалендарРік,2,1)-WEEKDAY(DATE(КалендарРік,2,1),(ПочатокТижня="Понеділок")+1)+8</f>
        <v>44963</v>
      </c>
      <c r="C6" s="35">
        <v>44964</v>
      </c>
      <c r="D6" s="35">
        <v>44965</v>
      </c>
      <c r="E6" s="35">
        <v>44966</v>
      </c>
      <c r="F6" s="35">
        <v>44967</v>
      </c>
      <c r="G6" s="35">
        <v>44968</v>
      </c>
      <c r="H6" s="35">
        <v>44969</v>
      </c>
    </row>
    <row r="7" spans="1:9" s="14" customFormat="1" ht="56.15" customHeight="1" x14ac:dyDescent="0.25">
      <c r="A7" s="13"/>
      <c r="B7" s="15"/>
      <c r="C7" s="15"/>
      <c r="D7" s="15"/>
      <c r="E7" s="15"/>
      <c r="F7" s="15"/>
      <c r="G7" s="15"/>
      <c r="H7" s="15"/>
    </row>
    <row r="8" spans="1:9" s="6" customFormat="1" ht="24" customHeight="1" x14ac:dyDescent="0.25">
      <c r="A8" s="5"/>
      <c r="B8" s="36">
        <f t="array" ref="B8:H8">ДніТаТижні+DATE(КалендарРік,2,1)-WEEKDAY(DATE(КалендарРік,2,1),(ПочатокТижня="Понеділок")+1)+15</f>
        <v>44970</v>
      </c>
      <c r="C8" s="36">
        <v>44971</v>
      </c>
      <c r="D8" s="36">
        <v>44972</v>
      </c>
      <c r="E8" s="36">
        <v>44973</v>
      </c>
      <c r="F8" s="36">
        <v>44974</v>
      </c>
      <c r="G8" s="36">
        <v>44975</v>
      </c>
      <c r="H8" s="36">
        <v>44976</v>
      </c>
    </row>
    <row r="9" spans="1:9" s="14" customFormat="1" ht="56.15" customHeight="1" x14ac:dyDescent="0.25">
      <c r="A9" s="13"/>
      <c r="B9" s="12"/>
      <c r="C9" s="12"/>
      <c r="D9" s="12"/>
      <c r="E9" s="12"/>
      <c r="F9" s="12"/>
      <c r="G9" s="12"/>
      <c r="H9" s="12"/>
    </row>
    <row r="10" spans="1:9" s="6" customFormat="1" ht="24" customHeight="1" x14ac:dyDescent="0.25">
      <c r="A10" s="5"/>
      <c r="B10" s="35">
        <f t="array" ref="B10:H10">ДніТаТижні+DATE(КалендарРік,2,1)-WEEKDAY(DATE(КалендарРік,2,1),(ПочатокТижня="Понеділок")+1)+22</f>
        <v>44977</v>
      </c>
      <c r="C10" s="35">
        <v>44978</v>
      </c>
      <c r="D10" s="35">
        <v>44979</v>
      </c>
      <c r="E10" s="35">
        <v>44980</v>
      </c>
      <c r="F10" s="35">
        <v>44981</v>
      </c>
      <c r="G10" s="35">
        <v>44982</v>
      </c>
      <c r="H10" s="35">
        <v>44983</v>
      </c>
    </row>
    <row r="11" spans="1:9" s="14" customFormat="1" ht="56.15" customHeight="1" x14ac:dyDescent="0.25">
      <c r="A11" s="13"/>
      <c r="B11" s="15"/>
      <c r="C11" s="15"/>
      <c r="D11" s="15"/>
      <c r="E11" s="15"/>
      <c r="F11" s="15"/>
      <c r="G11" s="15"/>
      <c r="H11" s="15"/>
    </row>
    <row r="12" spans="1:9" s="6" customFormat="1" ht="24" customHeight="1" x14ac:dyDescent="0.25">
      <c r="A12" s="5"/>
      <c r="B12" s="36">
        <f t="array" ref="B12:H12">ДніТаТижні+DATE(КалендарРік,2,1)-WEEKDAY(DATE(КалендарРік,2,1),(ПочатокТижня="Понеділок")+1)+29</f>
        <v>44984</v>
      </c>
      <c r="C12" s="36">
        <v>44985</v>
      </c>
      <c r="D12" s="36">
        <v>44986</v>
      </c>
      <c r="E12" s="36">
        <v>44987</v>
      </c>
      <c r="F12" s="36">
        <v>44988</v>
      </c>
      <c r="G12" s="36">
        <v>44989</v>
      </c>
      <c r="H12" s="36">
        <v>44990</v>
      </c>
    </row>
    <row r="13" spans="1:9" s="14" customFormat="1" ht="56.15" customHeight="1" x14ac:dyDescent="0.25">
      <c r="A13" s="13"/>
      <c r="B13" s="12"/>
      <c r="C13" s="12"/>
      <c r="D13" s="12"/>
      <c r="E13" s="12"/>
      <c r="F13" s="12"/>
      <c r="G13" s="12"/>
      <c r="H13" s="12"/>
    </row>
    <row r="14" spans="1:9" s="6" customFormat="1" ht="24" customHeight="1" x14ac:dyDescent="0.25">
      <c r="A14" s="5"/>
      <c r="B14" s="35">
        <f t="array" ref="B14:C14">ДніТаТижні+DATE(КалендарРік,2,1)-WEEKDAY(DATE(КалендарРік,2,1),(ПочатокТижня="Понеділок")+1)+36</f>
        <v>44991</v>
      </c>
      <c r="C14" s="35">
        <v>44992</v>
      </c>
      <c r="D14" s="47" t="s">
        <v>0</v>
      </c>
      <c r="E14" s="47"/>
      <c r="F14" s="47"/>
      <c r="G14" s="47"/>
      <c r="H14" s="48"/>
    </row>
    <row r="15" spans="1:9" s="14" customFormat="1" ht="56.15" customHeight="1" x14ac:dyDescent="0.25">
      <c r="A15" s="13"/>
      <c r="B15" s="15"/>
      <c r="C15" s="15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1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100-000001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100-000002000000}"/>
    <dataValidation allowBlank="1" showInputMessage="1" showErrorMessage="1" prompt="Календар на лютий" sqref="A1" xr:uid="{00000000-0002-0000-0100-000003000000}"/>
    <dataValidation allowBlank="1" showInputMessage="1" prompt="Введіть нотатки до місяця в клітинку нижче." sqref="D14:H14" xr:uid="{00000000-0002-0000-0100-000004000000}"/>
    <dataValidation allowBlank="1" showInputMessage="1" prompt="Введіть нотатки до місяця в цю клітинку." sqref="D15:H15" xr:uid="{00000000-0002-0000-01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1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2" t="str">
        <f>"Березень "&amp;КалендарРік&amp;" p."</f>
        <v>Березень 2023 p.</v>
      </c>
      <c r="C2" s="52"/>
      <c r="D2" s="52"/>
      <c r="E2" s="3"/>
      <c r="F2" s="3"/>
      <c r="G2" s="3"/>
      <c r="H2" s="4"/>
    </row>
    <row r="3" spans="1:9" s="11" customFormat="1" ht="24" customHeight="1" x14ac:dyDescent="0.25">
      <c r="A3" s="10"/>
      <c r="B3" s="21" t="str">
        <f>ПочатокТижня</f>
        <v>понеділок</v>
      </c>
      <c r="C3" s="22" t="str">
        <f t="shared" ref="C3:H3" si="0">TEXT(C4,"dddd")</f>
        <v>вівторок</v>
      </c>
      <c r="D3" s="22" t="str">
        <f t="shared" si="0"/>
        <v>середа</v>
      </c>
      <c r="E3" s="22" t="str">
        <f t="shared" si="0"/>
        <v>четвер</v>
      </c>
      <c r="F3" s="22" t="str">
        <f t="shared" si="0"/>
        <v>п'ятниця</v>
      </c>
      <c r="G3" s="22" t="str">
        <f t="shared" si="0"/>
        <v>субота</v>
      </c>
      <c r="H3" s="23" t="str">
        <f t="shared" si="0"/>
        <v>неділя</v>
      </c>
    </row>
    <row r="4" spans="1:9" s="6" customFormat="1" ht="24" customHeight="1" x14ac:dyDescent="0.35">
      <c r="A4" s="5"/>
      <c r="B4" s="43">
        <f t="array" ref="B4:H4">ДніТаТижні+DATE(КалендарРік,3,1)-WEEKDAY(DATE(КалендарРік,3,1),(ПочатокТижня="Понеділок")+1)+1</f>
        <v>44984</v>
      </c>
      <c r="C4" s="43">
        <v>44985</v>
      </c>
      <c r="D4" s="43">
        <v>44986</v>
      </c>
      <c r="E4" s="43">
        <v>44987</v>
      </c>
      <c r="F4" s="43">
        <v>44988</v>
      </c>
      <c r="G4" s="43">
        <v>44989</v>
      </c>
      <c r="H4" s="43">
        <v>44990</v>
      </c>
    </row>
    <row r="5" spans="1:9" s="14" customFormat="1" ht="56.15" customHeight="1" x14ac:dyDescent="0.25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25">
      <c r="A6" s="5"/>
      <c r="B6" s="44">
        <f t="array" ref="B6:H6">ДніТаТижні+DATE(КалендарРік,3,1)-WEEKDAY(DATE(КалендарРік,3,1),(ПочатокТижня="Понеділок")+1)+8</f>
        <v>44991</v>
      </c>
      <c r="C6" s="44">
        <v>44992</v>
      </c>
      <c r="D6" s="44">
        <v>44993</v>
      </c>
      <c r="E6" s="44">
        <v>44994</v>
      </c>
      <c r="F6" s="44">
        <v>44995</v>
      </c>
      <c r="G6" s="44">
        <v>44996</v>
      </c>
      <c r="H6" s="44">
        <v>44997</v>
      </c>
    </row>
    <row r="7" spans="1:9" s="14" customFormat="1" ht="56.15" customHeight="1" x14ac:dyDescent="0.25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25">
      <c r="A8" s="5"/>
      <c r="B8" s="45">
        <f t="array" ref="B8:H8">ДніТаТижні+DATE(КалендарРік,3,1)-WEEKDAY(DATE(КалендарРік,3,1),(ПочатокТижня="Понеділок")+1)+15</f>
        <v>44998</v>
      </c>
      <c r="C8" s="45">
        <v>44999</v>
      </c>
      <c r="D8" s="45">
        <v>45000</v>
      </c>
      <c r="E8" s="45">
        <v>45001</v>
      </c>
      <c r="F8" s="45">
        <v>45002</v>
      </c>
      <c r="G8" s="45">
        <v>45003</v>
      </c>
      <c r="H8" s="45">
        <v>45004</v>
      </c>
    </row>
    <row r="9" spans="1:9" s="14" customFormat="1" ht="56.15" customHeight="1" x14ac:dyDescent="0.25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25">
      <c r="A10" s="5"/>
      <c r="B10" s="44">
        <f t="array" ref="B10:H10">ДніТаТижні+DATE(КалендарРік,3,1)-WEEKDAY(DATE(КалендарРік,3,1),(ПочатокТижня="Понеділок")+1)+22</f>
        <v>45005</v>
      </c>
      <c r="C10" s="44">
        <v>45006</v>
      </c>
      <c r="D10" s="44">
        <v>45007</v>
      </c>
      <c r="E10" s="44">
        <v>45008</v>
      </c>
      <c r="F10" s="44">
        <v>45009</v>
      </c>
      <c r="G10" s="44">
        <v>45010</v>
      </c>
      <c r="H10" s="44">
        <v>45011</v>
      </c>
    </row>
    <row r="11" spans="1:9" s="14" customFormat="1" ht="56.15" customHeight="1" x14ac:dyDescent="0.25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25">
      <c r="A12" s="5"/>
      <c r="B12" s="45">
        <f t="array" ref="B12:H12">ДніТаТижні+DATE(КалендарРік,3,1)-WEEKDAY(DATE(КалендарРік,3,1),(ПочатокТижня="Понеділок")+1)+29</f>
        <v>45012</v>
      </c>
      <c r="C12" s="45">
        <v>45013</v>
      </c>
      <c r="D12" s="45">
        <v>45014</v>
      </c>
      <c r="E12" s="45">
        <v>45015</v>
      </c>
      <c r="F12" s="45">
        <v>45016</v>
      </c>
      <c r="G12" s="45">
        <v>45017</v>
      </c>
      <c r="H12" s="45">
        <v>45018</v>
      </c>
    </row>
    <row r="13" spans="1:9" s="14" customFormat="1" ht="56.15" customHeight="1" x14ac:dyDescent="0.25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25">
      <c r="A14" s="5"/>
      <c r="B14" s="44">
        <f t="array" ref="B14:C14">ДніТаТижні+DATE(КалендарРік,3,1)-WEEKDAY(DATE(КалендарРік,3,1),(ПочатокТижня="Понеділок")+1)+36</f>
        <v>45019</v>
      </c>
      <c r="C14" s="44">
        <v>45020</v>
      </c>
      <c r="D14" s="53" t="s">
        <v>5</v>
      </c>
      <c r="E14" s="53"/>
      <c r="F14" s="53"/>
      <c r="G14" s="53"/>
      <c r="H14" s="54"/>
    </row>
    <row r="15" spans="1:9" s="14" customFormat="1" ht="56.15" customHeight="1" x14ac:dyDescent="0.25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Календар на березень" sqref="A1" xr:uid="{00000000-0002-0000-02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200-000001000000}"/>
    <dataValidation allowBlank="1" showInputMessage="1" showErrorMessage="1" prompt="Автоматично визначений день тижня" sqref="C3:H3" xr:uid="{00000000-0002-0000-02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2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200-000004000000}"/>
    <dataValidation allowBlank="1" showInputMessage="1" prompt="Введіть нотатки до місяця в цю клітинку." sqref="D15:H15" xr:uid="{00000000-0002-0000-0200-000005000000}"/>
    <dataValidation allowBlank="1" showInputMessage="1" prompt="Введіть нотатки до місяця в клітинку нижче." sqref="D14:H14" xr:uid="{00000000-0002-0000-02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2" t="str">
        <f>"Квітень "&amp;КалендарРік&amp;" p."</f>
        <v>Квітень 2023 p.</v>
      </c>
      <c r="C2" s="52"/>
      <c r="D2" s="52"/>
      <c r="E2" s="3"/>
      <c r="F2" s="3"/>
      <c r="G2" s="3"/>
      <c r="H2" s="4"/>
    </row>
    <row r="3" spans="1:9" s="11" customFormat="1" ht="24" customHeight="1" x14ac:dyDescent="0.25">
      <c r="A3" s="10"/>
      <c r="B3" s="21" t="str">
        <f>ПочатокТижня</f>
        <v>понеділок</v>
      </c>
      <c r="C3" s="22" t="str">
        <f t="shared" ref="C3:H3" si="0">TEXT(C4,"dddd")</f>
        <v>вівторок</v>
      </c>
      <c r="D3" s="22" t="str">
        <f t="shared" si="0"/>
        <v>середа</v>
      </c>
      <c r="E3" s="22" t="str">
        <f t="shared" si="0"/>
        <v>четвер</v>
      </c>
      <c r="F3" s="22" t="str">
        <f t="shared" si="0"/>
        <v>п'ятниця</v>
      </c>
      <c r="G3" s="22" t="str">
        <f t="shared" si="0"/>
        <v>субота</v>
      </c>
      <c r="H3" s="23" t="str">
        <f t="shared" si="0"/>
        <v>неділя</v>
      </c>
    </row>
    <row r="4" spans="1:9" s="6" customFormat="1" ht="24" customHeight="1" x14ac:dyDescent="0.35">
      <c r="A4" s="5"/>
      <c r="B4" s="43">
        <f t="array" ref="B4:H4">ДніТаТижні+DATE(КалендарРік,4,1)-WEEKDAY(DATE(КалендарРік,4,1),(ПочатокТижня="Понеділок")+1)+1</f>
        <v>45012</v>
      </c>
      <c r="C4" s="43">
        <v>45013</v>
      </c>
      <c r="D4" s="43">
        <v>45014</v>
      </c>
      <c r="E4" s="43">
        <v>45015</v>
      </c>
      <c r="F4" s="43">
        <v>45016</v>
      </c>
      <c r="G4" s="43">
        <v>45017</v>
      </c>
      <c r="H4" s="43">
        <v>45018</v>
      </c>
    </row>
    <row r="5" spans="1:9" s="14" customFormat="1" ht="56.15" customHeight="1" x14ac:dyDescent="0.25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25">
      <c r="A6" s="5"/>
      <c r="B6" s="44">
        <f t="array" ref="B6:H6">ДніТаТижні+DATE(КалендарРік,4,1)-WEEKDAY(DATE(КалендарРік,4,1),(ПочатокТижня="Понеділок")+1)+8</f>
        <v>45019</v>
      </c>
      <c r="C6" s="44">
        <v>45020</v>
      </c>
      <c r="D6" s="44">
        <v>45021</v>
      </c>
      <c r="E6" s="44">
        <v>45022</v>
      </c>
      <c r="F6" s="44">
        <v>45023</v>
      </c>
      <c r="G6" s="44">
        <v>45024</v>
      </c>
      <c r="H6" s="44">
        <v>45025</v>
      </c>
    </row>
    <row r="7" spans="1:9" s="14" customFormat="1" ht="56.15" customHeight="1" x14ac:dyDescent="0.25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25">
      <c r="A8" s="5"/>
      <c r="B8" s="45">
        <f t="array" ref="B8:H8">ДніТаТижні+DATE(КалендарРік,4,1)-WEEKDAY(DATE(КалендарРік,4,1),(ПочатокТижня="Понеділок")+1)+15</f>
        <v>45026</v>
      </c>
      <c r="C8" s="45">
        <v>45027</v>
      </c>
      <c r="D8" s="45">
        <v>45028</v>
      </c>
      <c r="E8" s="45">
        <v>45029</v>
      </c>
      <c r="F8" s="45">
        <v>45030</v>
      </c>
      <c r="G8" s="45">
        <v>45031</v>
      </c>
      <c r="H8" s="45">
        <v>45032</v>
      </c>
    </row>
    <row r="9" spans="1:9" s="14" customFormat="1" ht="56.15" customHeight="1" x14ac:dyDescent="0.25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25">
      <c r="A10" s="5"/>
      <c r="B10" s="44">
        <f t="array" ref="B10:H10">ДніТаТижні+DATE(КалендарРік,4,1)-WEEKDAY(DATE(КалендарРік,4,1),(ПочатокТижня="Понеділок")+1)+22</f>
        <v>45033</v>
      </c>
      <c r="C10" s="44">
        <v>45034</v>
      </c>
      <c r="D10" s="44">
        <v>45035</v>
      </c>
      <c r="E10" s="44">
        <v>45036</v>
      </c>
      <c r="F10" s="44">
        <v>45037</v>
      </c>
      <c r="G10" s="44">
        <v>45038</v>
      </c>
      <c r="H10" s="44">
        <v>45039</v>
      </c>
    </row>
    <row r="11" spans="1:9" s="14" customFormat="1" ht="56.15" customHeight="1" x14ac:dyDescent="0.25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25">
      <c r="A12" s="5"/>
      <c r="B12" s="45">
        <f t="array" ref="B12:H12">ДніТаТижні+DATE(КалендарРік,4,1)-WEEKDAY(DATE(КалендарРік,4,1),(ПочатокТижня="Понеділок")+1)+29</f>
        <v>45040</v>
      </c>
      <c r="C12" s="45">
        <v>45041</v>
      </c>
      <c r="D12" s="45">
        <v>45042</v>
      </c>
      <c r="E12" s="45">
        <v>45043</v>
      </c>
      <c r="F12" s="45">
        <v>45044</v>
      </c>
      <c r="G12" s="45">
        <v>45045</v>
      </c>
      <c r="H12" s="45">
        <v>45046</v>
      </c>
    </row>
    <row r="13" spans="1:9" s="14" customFormat="1" ht="56.15" customHeight="1" x14ac:dyDescent="0.25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25">
      <c r="A14" s="5"/>
      <c r="B14" s="44">
        <f t="array" ref="B14:C14">ДніТаТижні+DATE(КалендарРік,4,1)-WEEKDAY(DATE(КалендарРік,4,1),(ПочатокТижня="Понеділок")+1)+36</f>
        <v>45047</v>
      </c>
      <c r="C14" s="44">
        <v>45048</v>
      </c>
      <c r="D14" s="53" t="s">
        <v>5</v>
      </c>
      <c r="E14" s="53"/>
      <c r="F14" s="53"/>
      <c r="G14" s="53"/>
      <c r="H14" s="54"/>
    </row>
    <row r="15" spans="1:9" s="14" customFormat="1" ht="56.15" customHeight="1" x14ac:dyDescent="0.25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3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300-000001000000}"/>
    <dataValidation allowBlank="1" showInputMessage="1" showErrorMessage="1" prompt="Календар на квітень" sqref="A1" xr:uid="{00000000-0002-0000-03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300-000003000000}"/>
    <dataValidation allowBlank="1" showInputMessage="1" prompt="Введіть нотатки до місяця в клітинку нижче." sqref="D14:H14" xr:uid="{00000000-0002-0000-0300-000004000000}"/>
    <dataValidation allowBlank="1" showInputMessage="1" prompt="Введіть нотатки до місяця в цю клітинку." sqref="D15:H15" xr:uid="{00000000-0002-0000-03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3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2" t="str">
        <f>"Травень "&amp;КалендарРік&amp;" p."</f>
        <v>Травень 2023 p.</v>
      </c>
      <c r="C2" s="52"/>
      <c r="D2" s="52"/>
      <c r="E2" s="3"/>
      <c r="F2" s="3"/>
      <c r="G2" s="3"/>
      <c r="H2" s="4"/>
    </row>
    <row r="3" spans="1:9" s="11" customFormat="1" ht="24" customHeight="1" x14ac:dyDescent="0.25">
      <c r="A3" s="10"/>
      <c r="B3" s="21" t="str">
        <f>ПочатокТижня</f>
        <v>понеділок</v>
      </c>
      <c r="C3" s="22" t="str">
        <f t="shared" ref="C3:H3" si="0">TEXT(C4,"dddd")</f>
        <v>вівторок</v>
      </c>
      <c r="D3" s="22" t="str">
        <f t="shared" si="0"/>
        <v>середа</v>
      </c>
      <c r="E3" s="22" t="str">
        <f t="shared" si="0"/>
        <v>четвер</v>
      </c>
      <c r="F3" s="22" t="str">
        <f t="shared" si="0"/>
        <v>п'ятниця</v>
      </c>
      <c r="G3" s="22" t="str">
        <f t="shared" si="0"/>
        <v>субота</v>
      </c>
      <c r="H3" s="23" t="str">
        <f t="shared" si="0"/>
        <v>неділя</v>
      </c>
    </row>
    <row r="4" spans="1:9" s="6" customFormat="1" ht="24" customHeight="1" x14ac:dyDescent="0.35">
      <c r="A4" s="5"/>
      <c r="B4" s="43">
        <f t="array" ref="B4:H4">ДніТаТижні+DATE(КалендарРік,5,1)-WEEKDAY(DATE(КалендарРік,5,1),(ПочатокТижня="Понеділок")+1)+1</f>
        <v>45047</v>
      </c>
      <c r="C4" s="43">
        <v>45048</v>
      </c>
      <c r="D4" s="43">
        <v>45049</v>
      </c>
      <c r="E4" s="43">
        <v>45050</v>
      </c>
      <c r="F4" s="43">
        <v>45051</v>
      </c>
      <c r="G4" s="43">
        <v>45052</v>
      </c>
      <c r="H4" s="43">
        <v>45053</v>
      </c>
    </row>
    <row r="5" spans="1:9" s="14" customFormat="1" ht="56.15" customHeight="1" x14ac:dyDescent="0.25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25">
      <c r="A6" s="5"/>
      <c r="B6" s="44">
        <f t="array" ref="B6:H6">ДніТаТижні+DATE(КалендарРік,5,1)-WEEKDAY(DATE(КалендарРік,5,1),(ПочатокТижня="Понеділок")+1)+8</f>
        <v>45054</v>
      </c>
      <c r="C6" s="44">
        <v>45055</v>
      </c>
      <c r="D6" s="44">
        <v>45056</v>
      </c>
      <c r="E6" s="44">
        <v>45057</v>
      </c>
      <c r="F6" s="44">
        <v>45058</v>
      </c>
      <c r="G6" s="44">
        <v>45059</v>
      </c>
      <c r="H6" s="44">
        <v>45060</v>
      </c>
    </row>
    <row r="7" spans="1:9" s="14" customFormat="1" ht="56.15" customHeight="1" x14ac:dyDescent="0.25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25">
      <c r="A8" s="5"/>
      <c r="B8" s="45">
        <f t="array" ref="B8:H8">ДніТаТижні+DATE(КалендарРік,5,1)-WEEKDAY(DATE(КалендарРік,5,1),(ПочатокТижня="Понеділок")+1)+15</f>
        <v>45061</v>
      </c>
      <c r="C8" s="45">
        <v>45062</v>
      </c>
      <c r="D8" s="45">
        <v>45063</v>
      </c>
      <c r="E8" s="45">
        <v>45064</v>
      </c>
      <c r="F8" s="45">
        <v>45065</v>
      </c>
      <c r="G8" s="45">
        <v>45066</v>
      </c>
      <c r="H8" s="45">
        <v>45067</v>
      </c>
    </row>
    <row r="9" spans="1:9" s="14" customFormat="1" ht="56.15" customHeight="1" x14ac:dyDescent="0.25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25">
      <c r="A10" s="5"/>
      <c r="B10" s="44">
        <f t="array" ref="B10:H10">ДніТаТижні+DATE(КалендарРік,5,1)-WEEKDAY(DATE(КалендарРік,5,1),(ПочатокТижня="Понеділок")+1)+22</f>
        <v>45068</v>
      </c>
      <c r="C10" s="44">
        <v>45069</v>
      </c>
      <c r="D10" s="44">
        <v>45070</v>
      </c>
      <c r="E10" s="44">
        <v>45071</v>
      </c>
      <c r="F10" s="44">
        <v>45072</v>
      </c>
      <c r="G10" s="44">
        <v>45073</v>
      </c>
      <c r="H10" s="44">
        <v>45074</v>
      </c>
    </row>
    <row r="11" spans="1:9" s="14" customFormat="1" ht="56.15" customHeight="1" x14ac:dyDescent="0.25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25">
      <c r="A12" s="5"/>
      <c r="B12" s="45">
        <f t="array" ref="B12:H12">ДніТаТижні+DATE(КалендарРік,5,1)-WEEKDAY(DATE(КалендарРік,5,1),(ПочатокТижня="Понеділок")+1)+29</f>
        <v>45075</v>
      </c>
      <c r="C12" s="45">
        <v>45076</v>
      </c>
      <c r="D12" s="45">
        <v>45077</v>
      </c>
      <c r="E12" s="45">
        <v>45078</v>
      </c>
      <c r="F12" s="45">
        <v>45079</v>
      </c>
      <c r="G12" s="45">
        <v>45080</v>
      </c>
      <c r="H12" s="45">
        <v>45081</v>
      </c>
    </row>
    <row r="13" spans="1:9" s="14" customFormat="1" ht="56.15" customHeight="1" x14ac:dyDescent="0.25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25">
      <c r="A14" s="5"/>
      <c r="B14" s="44">
        <f t="array" ref="B14:C14">ДніТаТижні+DATE(КалендарРік,5,1)-WEEKDAY(DATE(КалендарРік,5,1),(ПочатокТижня="Понеділок")+1)+36</f>
        <v>45082</v>
      </c>
      <c r="C14" s="44">
        <v>45083</v>
      </c>
      <c r="D14" s="53" t="s">
        <v>5</v>
      </c>
      <c r="E14" s="53"/>
      <c r="F14" s="53"/>
      <c r="G14" s="53"/>
      <c r="H14" s="54"/>
    </row>
    <row r="15" spans="1:9" s="14" customFormat="1" ht="56.15" customHeight="1" x14ac:dyDescent="0.25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4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400-000001000000}"/>
    <dataValidation allowBlank="1" showInputMessage="1" showErrorMessage="1" prompt="Календар на травень" sqref="A1" xr:uid="{00000000-0002-0000-04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4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400-000004000000}"/>
    <dataValidation allowBlank="1" showInputMessage="1" prompt="Введіть нотатки до місяця в цю клітинку." sqref="D15:H15" xr:uid="{00000000-0002-0000-0400-000005000000}"/>
    <dataValidation allowBlank="1" showInputMessage="1" prompt="Введіть нотатки до місяця в клітинку нижче." sqref="D14:H14" xr:uid="{00000000-0002-0000-04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7" t="str">
        <f>"Червень "&amp;КалендарРік&amp;" p."</f>
        <v>Червень 2023 p.</v>
      </c>
      <c r="C2" s="57"/>
      <c r="D2" s="57"/>
      <c r="E2" s="3"/>
      <c r="F2" s="3"/>
      <c r="G2" s="3"/>
      <c r="H2" s="4"/>
    </row>
    <row r="3" spans="1:9" s="11" customFormat="1" ht="24" customHeight="1" x14ac:dyDescent="0.25">
      <c r="A3" s="10"/>
      <c r="B3" s="26" t="str">
        <f>ПочатокТижня</f>
        <v>понеділок</v>
      </c>
      <c r="C3" s="27" t="str">
        <f t="shared" ref="C3:H3" si="0">TEXT(C4,"dddd")</f>
        <v>вівторок</v>
      </c>
      <c r="D3" s="27" t="str">
        <f t="shared" si="0"/>
        <v>середа</v>
      </c>
      <c r="E3" s="27" t="str">
        <f t="shared" si="0"/>
        <v>четвер</v>
      </c>
      <c r="F3" s="27" t="str">
        <f t="shared" si="0"/>
        <v>п'ятниця</v>
      </c>
      <c r="G3" s="27" t="str">
        <f t="shared" si="0"/>
        <v>субота</v>
      </c>
      <c r="H3" s="28" t="str">
        <f t="shared" si="0"/>
        <v>неділя</v>
      </c>
    </row>
    <row r="4" spans="1:9" s="6" customFormat="1" ht="24" customHeight="1" x14ac:dyDescent="0.35">
      <c r="A4" s="5"/>
      <c r="B4" s="40">
        <f t="array" ref="B4:H4">ДніТаТижні+DATE(КалендарРік,6,1)-WEEKDAY(DATE(КалендарРік,6,1),(ПочатокТижня="Понеділок")+1)+1</f>
        <v>45075</v>
      </c>
      <c r="C4" s="40">
        <v>45076</v>
      </c>
      <c r="D4" s="40">
        <v>45077</v>
      </c>
      <c r="E4" s="40">
        <v>45078</v>
      </c>
      <c r="F4" s="40">
        <v>45079</v>
      </c>
      <c r="G4" s="40">
        <v>45080</v>
      </c>
      <c r="H4" s="40">
        <v>45081</v>
      </c>
    </row>
    <row r="5" spans="1:9" s="14" customFormat="1" ht="56.15" customHeight="1" x14ac:dyDescent="0.25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25">
      <c r="A6" s="5"/>
      <c r="B6" s="41">
        <f t="array" ref="B6:H6">ДніТаТижні+DATE(КалендарРік,6,1)-WEEKDAY(DATE(КалендарРік,6,1),(ПочатокТижня="Понеділок")+1)+8</f>
        <v>45082</v>
      </c>
      <c r="C6" s="41">
        <v>45083</v>
      </c>
      <c r="D6" s="41">
        <v>45084</v>
      </c>
      <c r="E6" s="41">
        <v>45085</v>
      </c>
      <c r="F6" s="41">
        <v>45086</v>
      </c>
      <c r="G6" s="41">
        <v>45087</v>
      </c>
      <c r="H6" s="41">
        <v>45088</v>
      </c>
    </row>
    <row r="7" spans="1:9" s="14" customFormat="1" ht="56.15" customHeight="1" x14ac:dyDescent="0.25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25">
      <c r="A8" s="5"/>
      <c r="B8" s="42">
        <f t="array" ref="B8:H8">ДніТаТижні+DATE(КалендарРік,6,1)-WEEKDAY(DATE(КалендарРік,6,1),(ПочатокТижня="Понеділок")+1)+15</f>
        <v>45089</v>
      </c>
      <c r="C8" s="42">
        <v>45090</v>
      </c>
      <c r="D8" s="42">
        <v>45091</v>
      </c>
      <c r="E8" s="42">
        <v>45092</v>
      </c>
      <c r="F8" s="42">
        <v>45093</v>
      </c>
      <c r="G8" s="42">
        <v>45094</v>
      </c>
      <c r="H8" s="42">
        <v>45095</v>
      </c>
    </row>
    <row r="9" spans="1:9" s="14" customFormat="1" ht="56.15" customHeight="1" x14ac:dyDescent="0.25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25">
      <c r="A10" s="5"/>
      <c r="B10" s="41">
        <f t="array" ref="B10:H10">ДніТаТижні+DATE(КалендарРік,6,1)-WEEKDAY(DATE(КалендарРік,6,1),(ПочатокТижня="Понеділок")+1)+22</f>
        <v>45096</v>
      </c>
      <c r="C10" s="41">
        <v>45097</v>
      </c>
      <c r="D10" s="41">
        <v>45098</v>
      </c>
      <c r="E10" s="41">
        <v>45099</v>
      </c>
      <c r="F10" s="41">
        <v>45100</v>
      </c>
      <c r="G10" s="41">
        <v>45101</v>
      </c>
      <c r="H10" s="41">
        <v>45102</v>
      </c>
    </row>
    <row r="11" spans="1:9" s="14" customFormat="1" ht="56.15" customHeight="1" x14ac:dyDescent="0.25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25">
      <c r="A12" s="5"/>
      <c r="B12" s="42">
        <f t="array" ref="B12:H12">ДніТаТижні+DATE(КалендарРік,6,1)-WEEKDAY(DATE(КалендарРік,6,1),(ПочатокТижня="Понеділок")+1)+29</f>
        <v>45103</v>
      </c>
      <c r="C12" s="42">
        <v>45104</v>
      </c>
      <c r="D12" s="42">
        <v>45105</v>
      </c>
      <c r="E12" s="42">
        <v>45106</v>
      </c>
      <c r="F12" s="42">
        <v>45107</v>
      </c>
      <c r="G12" s="42">
        <v>45108</v>
      </c>
      <c r="H12" s="42">
        <v>45109</v>
      </c>
    </row>
    <row r="13" spans="1:9" s="14" customFormat="1" ht="56.15" customHeight="1" x14ac:dyDescent="0.25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25">
      <c r="A14" s="5"/>
      <c r="B14" s="41">
        <f t="array" ref="B14:C14">ДніТаТижні+DATE(КалендарРік,6,1)-WEEKDAY(DATE(КалендарРік,6,1),(ПочатокТижня="Понеділок")+1)+36</f>
        <v>45110</v>
      </c>
      <c r="C14" s="41">
        <v>45111</v>
      </c>
      <c r="D14" s="58" t="s">
        <v>5</v>
      </c>
      <c r="E14" s="58"/>
      <c r="F14" s="58"/>
      <c r="G14" s="58"/>
      <c r="H14" s="59"/>
    </row>
    <row r="15" spans="1:9" s="14" customFormat="1" ht="56.15" customHeight="1" x14ac:dyDescent="0.25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500-000000000000}"/>
    <dataValidation allowBlank="1" showInputMessage="1" showErrorMessage="1" prompt="Календар на червень" sqref="A1" xr:uid="{00000000-0002-0000-05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5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500-000003000000}"/>
    <dataValidation allowBlank="1" showInputMessage="1" prompt="Введіть нотатки до місяця в клітинку нижче." sqref="D14:H14" xr:uid="{00000000-0002-0000-0500-000004000000}"/>
    <dataValidation allowBlank="1" showInputMessage="1" prompt="Введіть нотатки до місяця в цю клітинку." sqref="D15:H15" xr:uid="{00000000-0002-0000-05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5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7" t="str">
        <f>"Липень "&amp;КалендарРік&amp;" p."</f>
        <v>Липень 2023 p.</v>
      </c>
      <c r="C2" s="57"/>
      <c r="D2" s="57"/>
      <c r="E2" s="3"/>
      <c r="F2" s="3"/>
      <c r="G2" s="3"/>
      <c r="H2" s="4"/>
    </row>
    <row r="3" spans="1:9" s="11" customFormat="1" ht="24" customHeight="1" x14ac:dyDescent="0.25">
      <c r="A3" s="10"/>
      <c r="B3" s="26" t="str">
        <f>ПочатокТижня</f>
        <v>понеділок</v>
      </c>
      <c r="C3" s="27" t="str">
        <f t="shared" ref="C3:H3" si="0">TEXT(C4,"dddd")</f>
        <v>вівторок</v>
      </c>
      <c r="D3" s="27" t="str">
        <f t="shared" si="0"/>
        <v>середа</v>
      </c>
      <c r="E3" s="27" t="str">
        <f t="shared" si="0"/>
        <v>четвер</v>
      </c>
      <c r="F3" s="27" t="str">
        <f t="shared" si="0"/>
        <v>п'ятниця</v>
      </c>
      <c r="G3" s="27" t="str">
        <f t="shared" si="0"/>
        <v>субота</v>
      </c>
      <c r="H3" s="28" t="str">
        <f t="shared" si="0"/>
        <v>неділя</v>
      </c>
    </row>
    <row r="4" spans="1:9" s="6" customFormat="1" ht="24" customHeight="1" x14ac:dyDescent="0.35">
      <c r="A4" s="5"/>
      <c r="B4" s="40">
        <f t="array" ref="B4:H4">ДніТаТижні+DATE(КалендарРік,7,1)-WEEKDAY(DATE(КалендарРік,7,1),(ПочатокТижня="Понеділок")+1)+1</f>
        <v>45103</v>
      </c>
      <c r="C4" s="40">
        <v>45104</v>
      </c>
      <c r="D4" s="40">
        <v>45105</v>
      </c>
      <c r="E4" s="40">
        <v>45106</v>
      </c>
      <c r="F4" s="40">
        <v>45107</v>
      </c>
      <c r="G4" s="40">
        <v>45108</v>
      </c>
      <c r="H4" s="40">
        <v>45109</v>
      </c>
    </row>
    <row r="5" spans="1:9" s="14" customFormat="1" ht="56.15" customHeight="1" x14ac:dyDescent="0.25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25">
      <c r="A6" s="5"/>
      <c r="B6" s="41">
        <f t="array" ref="B6:H6">ДніТаТижні+DATE(КалендарРік,7,1)-WEEKDAY(DATE(КалендарРік,7,1),(ПочатокТижня="Понеділок")+1)+8</f>
        <v>45110</v>
      </c>
      <c r="C6" s="41">
        <v>45111</v>
      </c>
      <c r="D6" s="41">
        <v>45112</v>
      </c>
      <c r="E6" s="41">
        <v>45113</v>
      </c>
      <c r="F6" s="41">
        <v>45114</v>
      </c>
      <c r="G6" s="41">
        <v>45115</v>
      </c>
      <c r="H6" s="41">
        <v>45116</v>
      </c>
    </row>
    <row r="7" spans="1:9" s="14" customFormat="1" ht="56.15" customHeight="1" x14ac:dyDescent="0.25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25">
      <c r="A8" s="5"/>
      <c r="B8" s="42">
        <f t="array" ref="B8:H8">ДніТаТижні+DATE(КалендарРік,7,1)-WEEKDAY(DATE(КалендарРік,7,1),(ПочатокТижня="Понеділок")+1)+15</f>
        <v>45117</v>
      </c>
      <c r="C8" s="42">
        <v>45118</v>
      </c>
      <c r="D8" s="42">
        <v>45119</v>
      </c>
      <c r="E8" s="42">
        <v>45120</v>
      </c>
      <c r="F8" s="42">
        <v>45121</v>
      </c>
      <c r="G8" s="42">
        <v>45122</v>
      </c>
      <c r="H8" s="42">
        <v>45123</v>
      </c>
    </row>
    <row r="9" spans="1:9" s="14" customFormat="1" ht="56.15" customHeight="1" x14ac:dyDescent="0.25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25">
      <c r="A10" s="5"/>
      <c r="B10" s="41">
        <f t="array" ref="B10:H10">ДніТаТижні+DATE(КалендарРік,7,1)-WEEKDAY(DATE(КалендарРік,7,1),(ПочатокТижня="Понеділок")+1)+22</f>
        <v>45124</v>
      </c>
      <c r="C10" s="41">
        <v>45125</v>
      </c>
      <c r="D10" s="41">
        <v>45126</v>
      </c>
      <c r="E10" s="41">
        <v>45127</v>
      </c>
      <c r="F10" s="41">
        <v>45128</v>
      </c>
      <c r="G10" s="41">
        <v>45129</v>
      </c>
      <c r="H10" s="41">
        <v>45130</v>
      </c>
    </row>
    <row r="11" spans="1:9" s="14" customFormat="1" ht="56.15" customHeight="1" x14ac:dyDescent="0.25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25">
      <c r="A12" s="5"/>
      <c r="B12" s="42">
        <f t="array" ref="B12:H12">ДніТаТижні+DATE(КалендарРік,7,1)-WEEKDAY(DATE(КалендарРік,7,1),(ПочатокТижня="Понеділок")+1)+29</f>
        <v>45131</v>
      </c>
      <c r="C12" s="42">
        <v>45132</v>
      </c>
      <c r="D12" s="42">
        <v>45133</v>
      </c>
      <c r="E12" s="42">
        <v>45134</v>
      </c>
      <c r="F12" s="42">
        <v>45135</v>
      </c>
      <c r="G12" s="42">
        <v>45136</v>
      </c>
      <c r="H12" s="42">
        <v>45137</v>
      </c>
    </row>
    <row r="13" spans="1:9" s="14" customFormat="1" ht="56.15" customHeight="1" x14ac:dyDescent="0.25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25">
      <c r="A14" s="5"/>
      <c r="B14" s="41">
        <f t="array" ref="B14:C14">ДніТаТижні+DATE(КалендарРік,7,1)-WEEKDAY(DATE(КалендарРік,7,1),(ПочатокТижня="Понеділок")+1)+36</f>
        <v>45138</v>
      </c>
      <c r="C14" s="41">
        <v>45139</v>
      </c>
      <c r="D14" s="58" t="s">
        <v>5</v>
      </c>
      <c r="E14" s="58"/>
      <c r="F14" s="58"/>
      <c r="G14" s="58"/>
      <c r="H14" s="59"/>
    </row>
    <row r="15" spans="1:9" s="14" customFormat="1" ht="56.15" customHeight="1" x14ac:dyDescent="0.25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600-000000000000}"/>
    <dataValidation allowBlank="1" showInputMessage="1" showErrorMessage="1" prompt="Календар на липень" sqref="A1" xr:uid="{00000000-0002-0000-06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6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6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600-000004000000}"/>
    <dataValidation allowBlank="1" showInputMessage="1" prompt="Введіть нотатки до місяця в цю клітинку." sqref="D15:H15" xr:uid="{00000000-0002-0000-0600-000005000000}"/>
    <dataValidation allowBlank="1" showInputMessage="1" prompt="Введіть нотатки до місяця в клітинку нижче." sqref="D14:H14" xr:uid="{00000000-0002-0000-06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7" t="str">
        <f>"Серпень "&amp;КалендарРік&amp;" p."</f>
        <v>Серпень 2023 p.</v>
      </c>
      <c r="C2" s="57"/>
      <c r="D2" s="57"/>
      <c r="E2" s="3"/>
      <c r="F2" s="3"/>
      <c r="G2" s="3"/>
      <c r="H2" s="4"/>
    </row>
    <row r="3" spans="1:9" s="11" customFormat="1" ht="24" customHeight="1" x14ac:dyDescent="0.25">
      <c r="A3" s="10"/>
      <c r="B3" s="26" t="str">
        <f>ПочатокТижня</f>
        <v>понеділок</v>
      </c>
      <c r="C3" s="27" t="str">
        <f t="shared" ref="C3:H3" si="0">TEXT(C4,"dddd")</f>
        <v>вівторок</v>
      </c>
      <c r="D3" s="27" t="str">
        <f t="shared" si="0"/>
        <v>середа</v>
      </c>
      <c r="E3" s="27" t="str">
        <f t="shared" si="0"/>
        <v>четвер</v>
      </c>
      <c r="F3" s="27" t="str">
        <f t="shared" si="0"/>
        <v>п'ятниця</v>
      </c>
      <c r="G3" s="27" t="str">
        <f t="shared" si="0"/>
        <v>субота</v>
      </c>
      <c r="H3" s="28" t="str">
        <f t="shared" si="0"/>
        <v>неділя</v>
      </c>
    </row>
    <row r="4" spans="1:9" s="6" customFormat="1" ht="24" customHeight="1" x14ac:dyDescent="0.35">
      <c r="A4" s="5"/>
      <c r="B4" s="40">
        <f t="array" ref="B4:H4">ДніТаТижні+DATE(КалендарРік,8,1)-WEEKDAY(DATE(КалендарРік,8,1),(ПочатокТижня="Понеділок")+1)+1</f>
        <v>45138</v>
      </c>
      <c r="C4" s="40">
        <v>45139</v>
      </c>
      <c r="D4" s="40">
        <v>45140</v>
      </c>
      <c r="E4" s="40">
        <v>45141</v>
      </c>
      <c r="F4" s="40">
        <v>45142</v>
      </c>
      <c r="G4" s="40">
        <v>45143</v>
      </c>
      <c r="H4" s="40">
        <v>45144</v>
      </c>
    </row>
    <row r="5" spans="1:9" s="14" customFormat="1" ht="56.15" customHeight="1" x14ac:dyDescent="0.25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25">
      <c r="A6" s="5"/>
      <c r="B6" s="41">
        <f t="array" ref="B6:H6">ДніТаТижні+DATE(КалендарРік,8,1)-WEEKDAY(DATE(КалендарРік,8,1),(ПочатокТижня="Понеділок")+1)+8</f>
        <v>45145</v>
      </c>
      <c r="C6" s="41">
        <v>45146</v>
      </c>
      <c r="D6" s="41">
        <v>45147</v>
      </c>
      <c r="E6" s="41">
        <v>45148</v>
      </c>
      <c r="F6" s="41">
        <v>45149</v>
      </c>
      <c r="G6" s="41">
        <v>45150</v>
      </c>
      <c r="H6" s="41">
        <v>45151</v>
      </c>
    </row>
    <row r="7" spans="1:9" s="14" customFormat="1" ht="56.15" customHeight="1" x14ac:dyDescent="0.25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25">
      <c r="A8" s="5"/>
      <c r="B8" s="42">
        <f t="array" ref="B8:H8">ДніТаТижні+DATE(КалендарРік,8,1)-WEEKDAY(DATE(КалендарРік,8,1),(ПочатокТижня="Понеділок")+1)+15</f>
        <v>45152</v>
      </c>
      <c r="C8" s="42">
        <v>45153</v>
      </c>
      <c r="D8" s="42">
        <v>45154</v>
      </c>
      <c r="E8" s="42">
        <v>45155</v>
      </c>
      <c r="F8" s="42">
        <v>45156</v>
      </c>
      <c r="G8" s="42">
        <v>45157</v>
      </c>
      <c r="H8" s="42">
        <v>45158</v>
      </c>
    </row>
    <row r="9" spans="1:9" s="14" customFormat="1" ht="56.15" customHeight="1" x14ac:dyDescent="0.25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25">
      <c r="A10" s="5"/>
      <c r="B10" s="41">
        <f t="array" ref="B10:H10">ДніТаТижні+DATE(КалендарРік,8,1)-WEEKDAY(DATE(КалендарРік,8,1),(ПочатокТижня="Понеділок")+1)+22</f>
        <v>45159</v>
      </c>
      <c r="C10" s="41">
        <v>45160</v>
      </c>
      <c r="D10" s="41">
        <v>45161</v>
      </c>
      <c r="E10" s="41">
        <v>45162</v>
      </c>
      <c r="F10" s="41">
        <v>45163</v>
      </c>
      <c r="G10" s="41">
        <v>45164</v>
      </c>
      <c r="H10" s="41">
        <v>45165</v>
      </c>
    </row>
    <row r="11" spans="1:9" s="14" customFormat="1" ht="56.15" customHeight="1" x14ac:dyDescent="0.25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25">
      <c r="A12" s="5"/>
      <c r="B12" s="42">
        <f t="array" ref="B12:H12">ДніТаТижні+DATE(КалендарРік,8,1)-WEEKDAY(DATE(КалендарРік,8,1),(ПочатокТижня="Понеділок")+1)+29</f>
        <v>45166</v>
      </c>
      <c r="C12" s="42">
        <v>45167</v>
      </c>
      <c r="D12" s="42">
        <v>45168</v>
      </c>
      <c r="E12" s="42">
        <v>45169</v>
      </c>
      <c r="F12" s="42">
        <v>45170</v>
      </c>
      <c r="G12" s="42">
        <v>45171</v>
      </c>
      <c r="H12" s="42">
        <v>45172</v>
      </c>
    </row>
    <row r="13" spans="1:9" s="14" customFormat="1" ht="56.15" customHeight="1" x14ac:dyDescent="0.25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25">
      <c r="A14" s="5"/>
      <c r="B14" s="41">
        <f t="array" ref="B14:C14">ДніТаТижні+DATE(КалендарРік,8,1)-WEEKDAY(DATE(КалендарРік,8,1),(ПочатокТижня="Понеділок")+1)+36</f>
        <v>45173</v>
      </c>
      <c r="C14" s="41">
        <v>45174</v>
      </c>
      <c r="D14" s="58" t="s">
        <v>5</v>
      </c>
      <c r="E14" s="58"/>
      <c r="F14" s="58"/>
      <c r="G14" s="58"/>
      <c r="H14" s="59"/>
    </row>
    <row r="15" spans="1:9" s="14" customFormat="1" ht="56.15" customHeight="1" x14ac:dyDescent="0.25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7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700-000001000000}"/>
    <dataValidation allowBlank="1" showInputMessage="1" showErrorMessage="1" prompt="Календар на серпень" sqref="A1" xr:uid="{00000000-0002-0000-07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700-000003000000}"/>
    <dataValidation allowBlank="1" showInputMessage="1" prompt="Введіть нотатки до місяця в клітинку нижче." sqref="D14:H14" xr:uid="{00000000-0002-0000-0700-000004000000}"/>
    <dataValidation allowBlank="1" showInputMessage="1" prompt="Введіть нотатки до місяця в цю клітинку." sqref="D15:H15" xr:uid="{00000000-0002-0000-07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7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62" t="str">
        <f>"Вересень "&amp;КалендарРік&amp;" p."</f>
        <v>Вересень 2023 p.</v>
      </c>
      <c r="C2" s="62"/>
      <c r="D2" s="62"/>
      <c r="E2" s="3"/>
      <c r="F2" s="3"/>
      <c r="G2" s="3"/>
      <c r="H2" s="4"/>
    </row>
    <row r="3" spans="1:9" s="11" customFormat="1" ht="24" customHeight="1" x14ac:dyDescent="0.25">
      <c r="A3" s="10"/>
      <c r="B3" s="18" t="str">
        <f>ПочатокТижня</f>
        <v>понеділок</v>
      </c>
      <c r="C3" s="19" t="str">
        <f t="shared" ref="C3:H3" si="0">TEXT(C4,"dddd")</f>
        <v>вівторок</v>
      </c>
      <c r="D3" s="19" t="str">
        <f t="shared" si="0"/>
        <v>середа</v>
      </c>
      <c r="E3" s="19" t="str">
        <f t="shared" si="0"/>
        <v>четвер</v>
      </c>
      <c r="F3" s="19" t="str">
        <f t="shared" si="0"/>
        <v>п'ятниця</v>
      </c>
      <c r="G3" s="19" t="str">
        <f t="shared" si="0"/>
        <v>субота</v>
      </c>
      <c r="H3" s="20" t="str">
        <f t="shared" si="0"/>
        <v>неділя</v>
      </c>
    </row>
    <row r="4" spans="1:9" s="6" customFormat="1" ht="24" customHeight="1" x14ac:dyDescent="0.35">
      <c r="A4" s="5"/>
      <c r="B4" s="37">
        <f t="array" ref="B4:H4">ДніТаТижні+DATE(КалендарРік,9,1)-WEEKDAY(DATE(КалендарРік,9,1),(ПочатокТижня="Понеділок")+1)+1</f>
        <v>45166</v>
      </c>
      <c r="C4" s="37">
        <v>45167</v>
      </c>
      <c r="D4" s="37">
        <v>45168</v>
      </c>
      <c r="E4" s="37">
        <v>45169</v>
      </c>
      <c r="F4" s="37">
        <v>45170</v>
      </c>
      <c r="G4" s="37">
        <v>45171</v>
      </c>
      <c r="H4" s="37">
        <v>45172</v>
      </c>
    </row>
    <row r="5" spans="1:9" s="14" customFormat="1" ht="56.15" customHeight="1" x14ac:dyDescent="0.25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25">
      <c r="A6" s="5"/>
      <c r="B6" s="38">
        <f t="array" ref="B6:H6">ДніТаТижні+DATE(КалендарРік,9,1)-WEEKDAY(DATE(КалендарРік,9,1),(ПочатокТижня="Понеділок")+1)+8</f>
        <v>45173</v>
      </c>
      <c r="C6" s="38">
        <v>45174</v>
      </c>
      <c r="D6" s="38">
        <v>45175</v>
      </c>
      <c r="E6" s="38">
        <v>45176</v>
      </c>
      <c r="F6" s="38">
        <v>45177</v>
      </c>
      <c r="G6" s="38">
        <v>45178</v>
      </c>
      <c r="H6" s="38">
        <v>45179</v>
      </c>
    </row>
    <row r="7" spans="1:9" s="14" customFormat="1" ht="56.15" customHeight="1" x14ac:dyDescent="0.25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25">
      <c r="A8" s="5"/>
      <c r="B8" s="39">
        <f t="array" ref="B8:H8">ДніТаТижні+DATE(КалендарРік,9,1)-WEEKDAY(DATE(КалендарРік,9,1),(ПочатокТижня="Понеділок")+1)+15</f>
        <v>45180</v>
      </c>
      <c r="C8" s="39">
        <v>45181</v>
      </c>
      <c r="D8" s="39">
        <v>45182</v>
      </c>
      <c r="E8" s="39">
        <v>45183</v>
      </c>
      <c r="F8" s="39">
        <v>45184</v>
      </c>
      <c r="G8" s="39">
        <v>45185</v>
      </c>
      <c r="H8" s="39">
        <v>45186</v>
      </c>
    </row>
    <row r="9" spans="1:9" s="14" customFormat="1" ht="56.15" customHeight="1" x14ac:dyDescent="0.25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25">
      <c r="A10" s="5"/>
      <c r="B10" s="38">
        <f t="array" ref="B10:H10">ДніТаТижні+DATE(КалендарРік,9,1)-WEEKDAY(DATE(КалендарРік,9,1),(ПочатокТижня="Понеділок")+1)+22</f>
        <v>45187</v>
      </c>
      <c r="C10" s="38">
        <v>45188</v>
      </c>
      <c r="D10" s="38">
        <v>45189</v>
      </c>
      <c r="E10" s="38">
        <v>45190</v>
      </c>
      <c r="F10" s="38">
        <v>45191</v>
      </c>
      <c r="G10" s="38">
        <v>45192</v>
      </c>
      <c r="H10" s="38">
        <v>45193</v>
      </c>
    </row>
    <row r="11" spans="1:9" s="14" customFormat="1" ht="56.15" customHeight="1" x14ac:dyDescent="0.25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25">
      <c r="A12" s="5"/>
      <c r="B12" s="39">
        <f t="array" ref="B12:H12">ДніТаТижні+DATE(КалендарРік,9,1)-WEEKDAY(DATE(КалендарРік,9,1),(ПочатокТижня="Понеділок")+1)+29</f>
        <v>45194</v>
      </c>
      <c r="C12" s="39">
        <v>45195</v>
      </c>
      <c r="D12" s="39">
        <v>45196</v>
      </c>
      <c r="E12" s="39">
        <v>45197</v>
      </c>
      <c r="F12" s="39">
        <v>45198</v>
      </c>
      <c r="G12" s="39">
        <v>45199</v>
      </c>
      <c r="H12" s="39">
        <v>45200</v>
      </c>
    </row>
    <row r="13" spans="1:9" s="14" customFormat="1" ht="56.15" customHeight="1" x14ac:dyDescent="0.25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25">
      <c r="A14" s="5"/>
      <c r="B14" s="38">
        <f t="array" ref="B14:C14">ДніТаТижні+DATE(КалендарРік,9,1)-WEEKDAY(DATE(КалендарРік,9,1),(ПочатокТижня="Понеділок")+1)+36</f>
        <v>45201</v>
      </c>
      <c r="C14" s="38">
        <v>45202</v>
      </c>
      <c r="D14" s="63" t="s">
        <v>5</v>
      </c>
      <c r="E14" s="63"/>
      <c r="F14" s="63"/>
      <c r="G14" s="63"/>
      <c r="H14" s="64"/>
    </row>
    <row r="15" spans="1:9" s="14" customFormat="1" ht="56.15" customHeight="1" x14ac:dyDescent="0.25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8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800-000001000000}"/>
    <dataValidation allowBlank="1" showInputMessage="1" showErrorMessage="1" prompt="Календар на вересень" sqref="A1" xr:uid="{00000000-0002-0000-08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8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800-000004000000}"/>
    <dataValidation allowBlank="1" showInputMessage="1" prompt="Введіть нотатки до місяця в цю клітинку." sqref="D15:H15" xr:uid="{00000000-0002-0000-0800-000005000000}"/>
    <dataValidation allowBlank="1" showInputMessage="1" prompt="Введіть нотатки до місяця в клітинку нижче." sqref="D14:H14" xr:uid="{00000000-0002-0000-08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purl.org/dc/dcmitype/"/>
    <ds:schemaRef ds:uri="71af3243-3dd4-4a8d-8c0d-dd76da1f02a5"/>
    <ds:schemaRef ds:uri="16c05727-aa75-4e4a-9b5f-8a80a1165891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12</vt:i4>
      </vt:variant>
      <vt:variant>
        <vt:lpstr>Іменовані діапазони</vt:lpstr>
      </vt:variant>
      <vt:variant>
        <vt:i4>39</vt:i4>
      </vt:variant>
    </vt:vector>
  </HeadingPairs>
  <TitlesOfParts>
    <vt:vector size="51" baseType="lpstr">
      <vt:lpstr>Січень</vt:lpstr>
      <vt:lpstr>Лютий</vt:lpstr>
      <vt:lpstr>Березень</vt:lpstr>
      <vt:lpstr>Квітень</vt:lpstr>
      <vt:lpstr>Травень</vt:lpstr>
      <vt:lpstr>Червень</vt:lpstr>
      <vt:lpstr>Липень</vt:lpstr>
      <vt:lpstr>Серпень</vt:lpstr>
      <vt:lpstr>Вересень</vt:lpstr>
      <vt:lpstr>Жовтень</vt:lpstr>
      <vt:lpstr>Листопад</vt:lpstr>
      <vt:lpstr>Грудень</vt:lpstr>
      <vt:lpstr>RowTitleRegion1..K3</vt:lpstr>
      <vt:lpstr>КалендарРік</vt:lpstr>
      <vt:lpstr>Березень!Область_друку</vt:lpstr>
      <vt:lpstr>Вересень!Область_друку</vt:lpstr>
      <vt:lpstr>Грудень!Область_друку</vt:lpstr>
      <vt:lpstr>Жовтень!Область_друку</vt:lpstr>
      <vt:lpstr>Квітень!Область_друку</vt:lpstr>
      <vt:lpstr>Липень!Область_друку</vt:lpstr>
      <vt:lpstr>Листопад!Область_друку</vt:lpstr>
      <vt:lpstr>Лютий!Область_друку</vt:lpstr>
      <vt:lpstr>Серпень!Область_друку</vt:lpstr>
      <vt:lpstr>Січень!Область_друку</vt:lpstr>
      <vt:lpstr>Травень!Область_друку</vt:lpstr>
      <vt:lpstr>Червень!Область_друку</vt:lpstr>
      <vt:lpstr>ОбластьЗаголовкаСтовпця1..H12.1</vt:lpstr>
      <vt:lpstr>ОбластьЗаголовкаСтовпця1..H12.10</vt:lpstr>
      <vt:lpstr>ОбластьЗаголовкаСтовпця1..H12.11</vt:lpstr>
      <vt:lpstr>ОбластьЗаголовкаСтовпця1..H12.12</vt:lpstr>
      <vt:lpstr>ОбластьЗаголовкаСтовпця1..H12.2</vt:lpstr>
      <vt:lpstr>ОбластьЗаголовкаСтовпця1..H12.3</vt:lpstr>
      <vt:lpstr>ОбластьЗаголовкаСтовпця1..H12.4</vt:lpstr>
      <vt:lpstr>ОбластьЗаголовкаСтовпця1..H12.5</vt:lpstr>
      <vt:lpstr>ОбластьЗаголовкаСтовпця1..H12.6</vt:lpstr>
      <vt:lpstr>ОбластьЗаголовкаСтовпця1..H12.7</vt:lpstr>
      <vt:lpstr>ОбластьЗаголовкаСтовпця1..H12.8</vt:lpstr>
      <vt:lpstr>ОбластьЗаголовкаСтовпця1..H12.9</vt:lpstr>
      <vt:lpstr>ОбластьЗаголовкаСтовпця2..C14.1</vt:lpstr>
      <vt:lpstr>ОбластьЗаголовкаСтовпця2..C14.10</vt:lpstr>
      <vt:lpstr>ОбластьЗаголовкаСтовпця2..C14.11</vt:lpstr>
      <vt:lpstr>ОбластьЗаголовкаСтовпця2..C14.12</vt:lpstr>
      <vt:lpstr>ОбластьЗаголовкаСтовпця2..C14.2</vt:lpstr>
      <vt:lpstr>ОбластьЗаголовкаСтовпця2..C14.3</vt:lpstr>
      <vt:lpstr>ОбластьЗаголовкаСтовпця2..C14.4</vt:lpstr>
      <vt:lpstr>ОбластьЗаголовкаСтовпця2..C14.5</vt:lpstr>
      <vt:lpstr>ОбластьЗаголовкаСтовпця2..C14.6</vt:lpstr>
      <vt:lpstr>ОбластьЗаголовкаСтовпця2..C14.7</vt:lpstr>
      <vt:lpstr>ОбластьЗаголовкаСтовпця2..C14.8</vt:lpstr>
      <vt:lpstr>ОбластьЗаголовкаСтовпця2..C14.9</vt:lpstr>
      <vt:lpstr>ПочатокТижня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2021-05-17T12:44:10Z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